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assiadevelopment-my.sharepoint.com/personal/cekajle_cassia_cz/Documents/01_Projekty/04_Doprava/ScK/20230328_GenerelScK/03_Vystupy/20240206_KoncepceKompletPripominkovani/"/>
    </mc:Choice>
  </mc:AlternateContent>
  <xr:revisionPtr revIDLastSave="114" documentId="8_{010C5761-E953-4B94-8C27-D21BDC98B749}" xr6:coauthVersionLast="47" xr6:coauthVersionMax="47" xr10:uidLastSave="{F32F2FC9-551E-43E6-9AB7-D3C55FFD1953}"/>
  <bookViews>
    <workbookView xWindow="-120" yWindow="-120" windowWidth="38640" windowHeight="21120" activeTab="3" xr2:uid="{00000000-000D-0000-FFFF-FFFF00000000}"/>
  </bookViews>
  <sheets>
    <sheet name="20231022" sheetId="1" r:id="rId1"/>
    <sheet name="20231114" sheetId="2" r:id="rId2"/>
    <sheet name="20231121" sheetId="3" r:id="rId3"/>
    <sheet name="20231201"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8" i="4" l="1"/>
  <c r="G168" i="4" s="1"/>
  <c r="H167" i="4"/>
  <c r="H166" i="4"/>
  <c r="G166" i="4" s="1"/>
  <c r="G167" i="4"/>
  <c r="H72" i="4"/>
  <c r="H73" i="4"/>
  <c r="H165" i="4"/>
  <c r="G165" i="4" s="1"/>
  <c r="H161" i="4"/>
  <c r="H160" i="4"/>
  <c r="H159" i="4"/>
  <c r="H158" i="4"/>
  <c r="G158" i="4" s="1"/>
  <c r="H154" i="4"/>
  <c r="G154" i="4" s="1"/>
  <c r="H149" i="4"/>
  <c r="G149" i="4" s="1"/>
  <c r="H148" i="4"/>
  <c r="G148" i="4" s="1"/>
  <c r="H147" i="4"/>
  <c r="G147" i="4"/>
  <c r="H146" i="4"/>
  <c r="G146" i="4" s="1"/>
  <c r="H145" i="4"/>
  <c r="G145" i="4" s="1"/>
  <c r="H144" i="4"/>
  <c r="G144" i="4" s="1"/>
  <c r="H143" i="4"/>
  <c r="G143" i="4" s="1"/>
  <c r="H142" i="4"/>
  <c r="G142" i="4" s="1"/>
  <c r="H141" i="4"/>
  <c r="G141" i="4" s="1"/>
  <c r="H140" i="4"/>
  <c r="G140" i="4" s="1"/>
  <c r="H139" i="4"/>
  <c r="G139" i="4" s="1"/>
  <c r="H138" i="4"/>
  <c r="G138" i="4" s="1"/>
  <c r="H137" i="4"/>
  <c r="G137" i="4" s="1"/>
  <c r="H136" i="4"/>
  <c r="G136" i="4" s="1"/>
  <c r="H135" i="4"/>
  <c r="G135" i="4"/>
  <c r="H134" i="4"/>
  <c r="G134" i="4" s="1"/>
  <c r="H133" i="4"/>
  <c r="G133" i="4" s="1"/>
  <c r="H132" i="4"/>
  <c r="G132" i="4" s="1"/>
  <c r="H131" i="4"/>
  <c r="G131" i="4"/>
  <c r="H130" i="4"/>
  <c r="G130" i="4" s="1"/>
  <c r="H129" i="4"/>
  <c r="G129" i="4" s="1"/>
  <c r="H128" i="4"/>
  <c r="G128" i="4" s="1"/>
  <c r="H126" i="4"/>
  <c r="H125" i="4"/>
  <c r="G125" i="4" s="1"/>
  <c r="H124" i="4"/>
  <c r="G124" i="4" s="1"/>
  <c r="H122" i="4"/>
  <c r="G122" i="4" s="1"/>
  <c r="H121" i="4"/>
  <c r="G121" i="4" s="1"/>
  <c r="H119" i="4"/>
  <c r="G119" i="4" s="1"/>
  <c r="H117" i="4"/>
  <c r="H116" i="4"/>
  <c r="H108" i="4"/>
  <c r="H98" i="4"/>
  <c r="G98" i="4" s="1"/>
  <c r="H97" i="4"/>
  <c r="G97" i="4" s="1"/>
  <c r="H95" i="4"/>
  <c r="G95" i="4" s="1"/>
  <c r="H94" i="4"/>
  <c r="G94" i="4" s="1"/>
  <c r="H91" i="4"/>
  <c r="G91" i="4"/>
  <c r="H90" i="4"/>
  <c r="G90" i="4" s="1"/>
  <c r="H89" i="4"/>
  <c r="G89" i="4" s="1"/>
  <c r="H88" i="4"/>
  <c r="G88" i="4" s="1"/>
  <c r="H84" i="4"/>
  <c r="G84" i="4" s="1"/>
  <c r="H82" i="4"/>
  <c r="G82" i="4" s="1"/>
  <c r="H74" i="4"/>
  <c r="G74" i="4" s="1"/>
  <c r="H71" i="4"/>
  <c r="G71" i="4" s="1"/>
  <c r="H69" i="4"/>
  <c r="G69" i="4" s="1"/>
  <c r="H68" i="4"/>
  <c r="G68" i="4" s="1"/>
  <c r="H67" i="4"/>
  <c r="G67" i="4" s="1"/>
  <c r="H66" i="4"/>
  <c r="G66" i="4" s="1"/>
  <c r="H65" i="4"/>
  <c r="G65" i="4" s="1"/>
  <c r="H64" i="4"/>
  <c r="G64" i="4" s="1"/>
  <c r="H63" i="4"/>
  <c r="G63" i="4" s="1"/>
  <c r="H62" i="4"/>
  <c r="G62" i="4" s="1"/>
  <c r="H61" i="4"/>
  <c r="G61" i="4" s="1"/>
  <c r="H60" i="4"/>
  <c r="G60" i="4" s="1"/>
  <c r="H59" i="4"/>
  <c r="G59" i="4" s="1"/>
  <c r="H58" i="4"/>
  <c r="G58" i="4" s="1"/>
  <c r="H57" i="4"/>
  <c r="G57" i="4" s="1"/>
  <c r="H56" i="4"/>
  <c r="G56" i="4" s="1"/>
  <c r="H55" i="4"/>
  <c r="G55" i="4" s="1"/>
  <c r="H50" i="4"/>
  <c r="G50" i="4" s="1"/>
  <c r="H49" i="4"/>
  <c r="G49" i="4" s="1"/>
  <c r="H47" i="4"/>
  <c r="G47" i="4" s="1"/>
  <c r="H45" i="4"/>
  <c r="G45" i="4" s="1"/>
  <c r="H44" i="4"/>
  <c r="G44" i="4" s="1"/>
  <c r="H43" i="4"/>
  <c r="G43" i="4" s="1"/>
  <c r="H42" i="4"/>
  <c r="G42" i="4" s="1"/>
  <c r="H41" i="4"/>
  <c r="G41" i="4" s="1"/>
  <c r="H40" i="4"/>
  <c r="G40" i="4" s="1"/>
  <c r="H39" i="4"/>
  <c r="G39" i="4" s="1"/>
  <c r="H38" i="4"/>
  <c r="G38" i="4" s="1"/>
  <c r="H37" i="4"/>
  <c r="G37" i="4" s="1"/>
  <c r="H36" i="4"/>
  <c r="G36" i="4" s="1"/>
  <c r="H35" i="4"/>
  <c r="G35" i="4" s="1"/>
  <c r="H34" i="4"/>
  <c r="G34" i="4" s="1"/>
  <c r="H33" i="4"/>
  <c r="G33" i="4"/>
  <c r="H32" i="4"/>
  <c r="G32" i="4" s="1"/>
  <c r="H30" i="4"/>
  <c r="G30" i="4" s="1"/>
  <c r="H28" i="4"/>
  <c r="G28" i="4" s="1"/>
  <c r="H27" i="4"/>
  <c r="G27" i="4" s="1"/>
  <c r="H25" i="4"/>
  <c r="H24" i="4"/>
  <c r="G24" i="4" s="1"/>
  <c r="H23" i="4"/>
  <c r="G23" i="4" s="1"/>
  <c r="H22" i="4"/>
  <c r="G22" i="4" s="1"/>
  <c r="H21" i="4"/>
  <c r="G21" i="4" s="1"/>
  <c r="H20" i="4"/>
  <c r="G20" i="4" s="1"/>
  <c r="H19" i="4"/>
  <c r="G19" i="4" s="1"/>
  <c r="H18" i="4"/>
  <c r="G18" i="4" s="1"/>
  <c r="H17" i="4"/>
  <c r="G17" i="4" s="1"/>
  <c r="H16" i="4"/>
  <c r="G16" i="4" s="1"/>
  <c r="H15" i="4"/>
  <c r="G15" i="4" s="1"/>
  <c r="H14" i="4"/>
  <c r="G14" i="4" s="1"/>
  <c r="H13" i="4"/>
  <c r="G13" i="4" s="1"/>
  <c r="H11" i="4"/>
  <c r="G11" i="4" s="1"/>
  <c r="H10" i="4"/>
  <c r="G10" i="4" s="1"/>
  <c r="H8" i="4"/>
  <c r="G8" i="4" s="1"/>
  <c r="H6" i="4"/>
  <c r="G6" i="4"/>
  <c r="H5" i="4"/>
  <c r="G5" i="4"/>
  <c r="H3" i="4"/>
  <c r="G3" i="4" s="1"/>
  <c r="H2" i="4"/>
  <c r="G2" i="4" s="1"/>
  <c r="J165" i="3"/>
  <c r="K165" i="3"/>
  <c r="K71" i="3"/>
  <c r="J71" i="3" s="1"/>
  <c r="K68" i="3"/>
  <c r="J68" i="3" s="1"/>
  <c r="K57" i="3"/>
  <c r="J57" i="3" s="1"/>
  <c r="K154" i="3"/>
  <c r="J154" i="3" s="1"/>
  <c r="K126" i="3"/>
  <c r="K125" i="3"/>
  <c r="J125" i="3" s="1"/>
  <c r="K98" i="3"/>
  <c r="J98" i="3" s="1"/>
  <c r="K65" i="3"/>
  <c r="J65" i="3" s="1"/>
  <c r="K62" i="3"/>
  <c r="J62" i="3" s="1"/>
  <c r="K161" i="3"/>
  <c r="K160" i="3"/>
  <c r="K159" i="3"/>
  <c r="K158" i="3"/>
  <c r="J158" i="3" s="1"/>
  <c r="K149" i="3"/>
  <c r="J149" i="3" s="1"/>
  <c r="K148" i="3"/>
  <c r="J148" i="3" s="1"/>
  <c r="K147" i="3"/>
  <c r="J147" i="3" s="1"/>
  <c r="K146" i="3"/>
  <c r="J146" i="3" s="1"/>
  <c r="K145" i="3"/>
  <c r="J145" i="3" s="1"/>
  <c r="K144" i="3"/>
  <c r="J144" i="3" s="1"/>
  <c r="K143" i="3"/>
  <c r="J143" i="3" s="1"/>
  <c r="K142" i="3"/>
  <c r="J142" i="3" s="1"/>
  <c r="K141" i="3"/>
  <c r="J141" i="3" s="1"/>
  <c r="K140" i="3"/>
  <c r="J140" i="3" s="1"/>
  <c r="K139" i="3"/>
  <c r="J139" i="3" s="1"/>
  <c r="K138" i="3"/>
  <c r="J138" i="3" s="1"/>
  <c r="K137" i="3"/>
  <c r="J137" i="3" s="1"/>
  <c r="K136" i="3"/>
  <c r="J136" i="3" s="1"/>
  <c r="K135" i="3"/>
  <c r="J135" i="3" s="1"/>
  <c r="K134" i="3"/>
  <c r="J134" i="3" s="1"/>
  <c r="K133" i="3"/>
  <c r="J133" i="3" s="1"/>
  <c r="K132" i="3"/>
  <c r="J132" i="3" s="1"/>
  <c r="K131" i="3"/>
  <c r="J131" i="3" s="1"/>
  <c r="K130" i="3"/>
  <c r="J130" i="3" s="1"/>
  <c r="K129" i="3"/>
  <c r="J129" i="3" s="1"/>
  <c r="K128" i="3"/>
  <c r="J128" i="3" s="1"/>
  <c r="K124" i="3"/>
  <c r="J124" i="3" s="1"/>
  <c r="K122" i="3"/>
  <c r="J122" i="3" s="1"/>
  <c r="K121" i="3"/>
  <c r="J121" i="3" s="1"/>
  <c r="K119" i="3"/>
  <c r="J119" i="3" s="1"/>
  <c r="K117" i="3"/>
  <c r="K116" i="3"/>
  <c r="K108" i="3"/>
  <c r="K97" i="3"/>
  <c r="J97" i="3" s="1"/>
  <c r="K95" i="3"/>
  <c r="J95" i="3" s="1"/>
  <c r="K94" i="3"/>
  <c r="J94" i="3" s="1"/>
  <c r="K91" i="3"/>
  <c r="J91" i="3" s="1"/>
  <c r="K90" i="3"/>
  <c r="J90" i="3" s="1"/>
  <c r="K89" i="3"/>
  <c r="J89" i="3" s="1"/>
  <c r="K88" i="3"/>
  <c r="J88" i="3" s="1"/>
  <c r="K84" i="3"/>
  <c r="J84" i="3" s="1"/>
  <c r="K82" i="3"/>
  <c r="J82" i="3" s="1"/>
  <c r="K74" i="3"/>
  <c r="J74" i="3" s="1"/>
  <c r="K73" i="3"/>
  <c r="J73" i="3" s="1"/>
  <c r="K72" i="3"/>
  <c r="J72" i="3" s="1"/>
  <c r="K69" i="3"/>
  <c r="J69" i="3" s="1"/>
  <c r="K67" i="3"/>
  <c r="J67" i="3" s="1"/>
  <c r="K66" i="3"/>
  <c r="J66" i="3" s="1"/>
  <c r="K64" i="3"/>
  <c r="J64" i="3" s="1"/>
  <c r="K63" i="3"/>
  <c r="J63" i="3" s="1"/>
  <c r="K61" i="3"/>
  <c r="J61" i="3" s="1"/>
  <c r="K60" i="3"/>
  <c r="J60" i="3" s="1"/>
  <c r="K59" i="3"/>
  <c r="J59" i="3" s="1"/>
  <c r="K58" i="3"/>
  <c r="J58" i="3" s="1"/>
  <c r="K56" i="3"/>
  <c r="J56" i="3" s="1"/>
  <c r="K55" i="3"/>
  <c r="J55" i="3" s="1"/>
  <c r="K50" i="3"/>
  <c r="J50" i="3" s="1"/>
  <c r="K49" i="3"/>
  <c r="J49" i="3" s="1"/>
  <c r="K47" i="3"/>
  <c r="J47" i="3" s="1"/>
  <c r="K45" i="3"/>
  <c r="J45" i="3" s="1"/>
  <c r="K44" i="3"/>
  <c r="J44" i="3" s="1"/>
  <c r="K43" i="3"/>
  <c r="J43" i="3" s="1"/>
  <c r="K42" i="3"/>
  <c r="J42" i="3" s="1"/>
  <c r="K41" i="3"/>
  <c r="J41" i="3" s="1"/>
  <c r="K40" i="3"/>
  <c r="J40" i="3" s="1"/>
  <c r="K39" i="3"/>
  <c r="J39" i="3" s="1"/>
  <c r="K38" i="3"/>
  <c r="J38" i="3" s="1"/>
  <c r="K37" i="3"/>
  <c r="J37" i="3" s="1"/>
  <c r="K36" i="3"/>
  <c r="J36" i="3" s="1"/>
  <c r="K35" i="3"/>
  <c r="J35" i="3" s="1"/>
  <c r="K34" i="3"/>
  <c r="J34" i="3" s="1"/>
  <c r="K33" i="3"/>
  <c r="J33" i="3" s="1"/>
  <c r="K32" i="3"/>
  <c r="J32" i="3" s="1"/>
  <c r="K30" i="3"/>
  <c r="J30" i="3" s="1"/>
  <c r="K28" i="3"/>
  <c r="J28" i="3" s="1"/>
  <c r="K27" i="3"/>
  <c r="J27" i="3" s="1"/>
  <c r="K25" i="3"/>
  <c r="K24" i="3"/>
  <c r="J24" i="3" s="1"/>
  <c r="K23" i="3"/>
  <c r="J23" i="3" s="1"/>
  <c r="K22" i="3"/>
  <c r="J22" i="3" s="1"/>
  <c r="K21" i="3"/>
  <c r="J21" i="3" s="1"/>
  <c r="K20" i="3"/>
  <c r="J20" i="3" s="1"/>
  <c r="K19" i="3"/>
  <c r="J19" i="3" s="1"/>
  <c r="K18" i="3"/>
  <c r="J18" i="3" s="1"/>
  <c r="K17" i="3"/>
  <c r="J17" i="3" s="1"/>
  <c r="K16" i="3"/>
  <c r="J16" i="3" s="1"/>
  <c r="K15" i="3"/>
  <c r="J15" i="3" s="1"/>
  <c r="K14" i="3"/>
  <c r="J14" i="3" s="1"/>
  <c r="K13" i="3"/>
  <c r="J13" i="3" s="1"/>
  <c r="K11" i="3"/>
  <c r="J11" i="3" s="1"/>
  <c r="K10" i="3"/>
  <c r="J10" i="3" s="1"/>
  <c r="K8" i="3"/>
  <c r="J8" i="3" s="1"/>
  <c r="K6" i="3"/>
  <c r="J6" i="3" s="1"/>
  <c r="K5" i="3"/>
  <c r="J5" i="3" s="1"/>
  <c r="K3" i="3"/>
  <c r="J3" i="3" s="1"/>
  <c r="K2" i="3"/>
  <c r="J2" i="3" s="1"/>
  <c r="J2" i="1"/>
  <c r="B155" i="1"/>
  <c r="M155" i="1"/>
  <c r="M156" i="1"/>
  <c r="L155" i="1"/>
  <c r="L156" i="1"/>
  <c r="J34" i="1"/>
  <c r="I34" i="1" s="1"/>
  <c r="J129" i="1"/>
  <c r="J128" i="1"/>
  <c r="I128" i="1" s="1"/>
  <c r="J66" i="1"/>
  <c r="I66" i="1" s="1"/>
  <c r="J63" i="1"/>
  <c r="I63" i="1" s="1"/>
  <c r="J58" i="1"/>
  <c r="I58" i="1" s="1"/>
  <c r="I155" i="1" s="1"/>
  <c r="I104" i="1"/>
  <c r="I107" i="1"/>
  <c r="I106" i="1"/>
  <c r="I153" i="1"/>
  <c r="I111" i="1"/>
  <c r="J124" i="1"/>
  <c r="I124" i="1" s="1"/>
  <c r="J152" i="1"/>
  <c r="I152" i="1" s="1"/>
  <c r="J151" i="1"/>
  <c r="I151" i="1" s="1"/>
  <c r="J150" i="1"/>
  <c r="I150" i="1" s="1"/>
  <c r="J149" i="1"/>
  <c r="I149" i="1" s="1"/>
  <c r="J148" i="1"/>
  <c r="I148" i="1" s="1"/>
  <c r="J147" i="1"/>
  <c r="I147" i="1" s="1"/>
  <c r="J146" i="1"/>
  <c r="I146" i="1" s="1"/>
  <c r="J145" i="1"/>
  <c r="I145" i="1" s="1"/>
  <c r="J144" i="1"/>
  <c r="I144" i="1" s="1"/>
  <c r="J143" i="1"/>
  <c r="I143" i="1" s="1"/>
  <c r="J142" i="1"/>
  <c r="I142" i="1" s="1"/>
  <c r="J141" i="1"/>
  <c r="I141" i="1" s="1"/>
  <c r="J140" i="1"/>
  <c r="I140" i="1" s="1"/>
  <c r="J139" i="1"/>
  <c r="I139" i="1" s="1"/>
  <c r="J138" i="1"/>
  <c r="I138" i="1" s="1"/>
  <c r="J137" i="1"/>
  <c r="I137" i="1" s="1"/>
  <c r="J136" i="1"/>
  <c r="I136" i="1" s="1"/>
  <c r="J135" i="1"/>
  <c r="I135" i="1" s="1"/>
  <c r="J134" i="1"/>
  <c r="I134" i="1" s="1"/>
  <c r="J133" i="1"/>
  <c r="I133" i="1" s="1"/>
  <c r="J132" i="1"/>
  <c r="I132" i="1" s="1"/>
  <c r="J131" i="1"/>
  <c r="I131" i="1" s="1"/>
  <c r="J127" i="1"/>
  <c r="I127" i="1" s="1"/>
  <c r="J125" i="1"/>
  <c r="I125" i="1" s="1"/>
  <c r="J122" i="1"/>
  <c r="I122" i="1" s="1"/>
  <c r="J120" i="1"/>
  <c r="I120" i="1" s="1"/>
  <c r="J119" i="1"/>
  <c r="I119" i="1" s="1"/>
  <c r="J111" i="1"/>
  <c r="I99" i="1"/>
  <c r="J98" i="1"/>
  <c r="I98" i="1" s="1"/>
  <c r="J96" i="1"/>
  <c r="I96" i="1" s="1"/>
  <c r="J95" i="1"/>
  <c r="I95" i="1" s="1"/>
  <c r="J92" i="1"/>
  <c r="I92" i="1" s="1"/>
  <c r="J91" i="1"/>
  <c r="I91" i="1" s="1"/>
  <c r="J90" i="1"/>
  <c r="I90" i="1" s="1"/>
  <c r="J89" i="1"/>
  <c r="I89" i="1" s="1"/>
  <c r="J85" i="1"/>
  <c r="I85" i="1" s="1"/>
  <c r="J83" i="1"/>
  <c r="I83" i="1" s="1"/>
  <c r="J75" i="1"/>
  <c r="I75" i="1" s="1"/>
  <c r="J74" i="1"/>
  <c r="I74" i="1" s="1"/>
  <c r="J73" i="1"/>
  <c r="I73" i="1" s="1"/>
  <c r="I72" i="1"/>
  <c r="J70" i="1"/>
  <c r="I70" i="1" s="1"/>
  <c r="I69" i="1"/>
  <c r="J68" i="1"/>
  <c r="I68" i="1" s="1"/>
  <c r="J67" i="1"/>
  <c r="I67" i="1" s="1"/>
  <c r="J65" i="1"/>
  <c r="I65" i="1" s="1"/>
  <c r="J64" i="1"/>
  <c r="I64" i="1" s="1"/>
  <c r="J62" i="1"/>
  <c r="I62" i="1" s="1"/>
  <c r="J61" i="1"/>
  <c r="I61" i="1" s="1"/>
  <c r="J60" i="1"/>
  <c r="I60" i="1" s="1"/>
  <c r="J59" i="1"/>
  <c r="I59" i="1" s="1"/>
  <c r="J57" i="1"/>
  <c r="I57" i="1" s="1"/>
  <c r="J56" i="1"/>
  <c r="I56" i="1" s="1"/>
  <c r="J51" i="1"/>
  <c r="I51" i="1" s="1"/>
  <c r="J50" i="1"/>
  <c r="I50" i="1" s="1"/>
  <c r="J48" i="1"/>
  <c r="I48" i="1" s="1"/>
  <c r="J46" i="1"/>
  <c r="I46" i="1" s="1"/>
  <c r="J45" i="1"/>
  <c r="I45" i="1" s="1"/>
  <c r="J44" i="1"/>
  <c r="I44" i="1" s="1"/>
  <c r="J43" i="1"/>
  <c r="I43" i="1" s="1"/>
  <c r="J42" i="1"/>
  <c r="I42" i="1" s="1"/>
  <c r="J41" i="1"/>
  <c r="I41" i="1" s="1"/>
  <c r="J40" i="1"/>
  <c r="I40" i="1" s="1"/>
  <c r="J39" i="1"/>
  <c r="I39" i="1" s="1"/>
  <c r="J38" i="1"/>
  <c r="I38" i="1" s="1"/>
  <c r="J37" i="1"/>
  <c r="I37" i="1" s="1"/>
  <c r="J36" i="1"/>
  <c r="I36" i="1" s="1"/>
  <c r="J35" i="1"/>
  <c r="I35" i="1" s="1"/>
  <c r="J33" i="1"/>
  <c r="I33" i="1" s="1"/>
  <c r="J31" i="1"/>
  <c r="I31" i="1" s="1"/>
  <c r="J29" i="1"/>
  <c r="I29" i="1" s="1"/>
  <c r="J28" i="1"/>
  <c r="I28" i="1" s="1"/>
  <c r="J26" i="1"/>
  <c r="I26" i="1" s="1"/>
  <c r="J25" i="1"/>
  <c r="I25" i="1" s="1"/>
  <c r="J24" i="1"/>
  <c r="I24" i="1" s="1"/>
  <c r="J23" i="1"/>
  <c r="I23" i="1" s="1"/>
  <c r="J22" i="1"/>
  <c r="I22" i="1" s="1"/>
  <c r="J21" i="1"/>
  <c r="I21" i="1" s="1"/>
  <c r="J20" i="1"/>
  <c r="I20" i="1" s="1"/>
  <c r="J19" i="1"/>
  <c r="I19" i="1" s="1"/>
  <c r="J18" i="1"/>
  <c r="I18" i="1" s="1"/>
  <c r="J17" i="1"/>
  <c r="I17" i="1" s="1"/>
  <c r="J16" i="1"/>
  <c r="I16" i="1" s="1"/>
  <c r="J15" i="1"/>
  <c r="I15" i="1" s="1"/>
  <c r="J14" i="1"/>
  <c r="I14" i="1" s="1"/>
  <c r="J12" i="1"/>
  <c r="I12" i="1" s="1"/>
  <c r="J11" i="1"/>
  <c r="I11" i="1" s="1"/>
  <c r="J9" i="1"/>
  <c r="I9" i="1" s="1"/>
  <c r="J7" i="1"/>
  <c r="I7" i="1" s="1"/>
  <c r="J6" i="1"/>
  <c r="I6" i="1" s="1"/>
  <c r="J3" i="1"/>
  <c r="I3" i="1" s="1"/>
  <c r="J4" i="1"/>
  <c r="I4" i="1" s="1"/>
  <c r="J155" i="1" l="1"/>
  <c r="I2" i="1"/>
</calcChain>
</file>

<file path=xl/sharedStrings.xml><?xml version="1.0" encoding="utf-8"?>
<sst xmlns="http://schemas.openxmlformats.org/spreadsheetml/2006/main" count="7242" uniqueCount="381">
  <si>
    <t>OBJECTID</t>
  </si>
  <si>
    <t>Shape_Length</t>
  </si>
  <si>
    <t>Nazev</t>
  </si>
  <si>
    <t>Lokalita</t>
  </si>
  <si>
    <t>Nositel</t>
  </si>
  <si>
    <t>Předkladatel</t>
  </si>
  <si>
    <t>Varianta</t>
  </si>
  <si>
    <t>Připravenost</t>
  </si>
  <si>
    <t>RozpocetPriprava</t>
  </si>
  <si>
    <t>RozpocetRealizace</t>
  </si>
  <si>
    <t>ZahajeniRealizace</t>
  </si>
  <si>
    <t>SoucastDPT</t>
  </si>
  <si>
    <t>SoucastPRT</t>
  </si>
  <si>
    <t>Povrch</t>
  </si>
  <si>
    <t>Typ</t>
  </si>
  <si>
    <t>Identifikator</t>
  </si>
  <si>
    <t>Delka</t>
  </si>
  <si>
    <t>Komentar</t>
  </si>
  <si>
    <t>Přeložka CT1 Vyžlovka - Kostelec nad Černými lesy</t>
  </si>
  <si>
    <t>Kostelec nad Černými lesy</t>
  </si>
  <si>
    <t>Středočeský kraj</t>
  </si>
  <si>
    <t>1 - Návrh – nic nebylo dosud vykonáno</t>
  </si>
  <si>
    <t>Ano</t>
  </si>
  <si>
    <t>Ne</t>
  </si>
  <si>
    <t>4 - Stezka pro cyklisty (C8)</t>
  </si>
  <si>
    <t>Přeložka CT1 Kouřim Toušice</t>
  </si>
  <si>
    <t>Kouřim</t>
  </si>
  <si>
    <t>Propojka Kolín - Kutná Hora</t>
  </si>
  <si>
    <t>Kolín</t>
  </si>
  <si>
    <t>B</t>
  </si>
  <si>
    <t>Spojení Říčany - Vojtkov - Těhovec - Mukařov Louňovice</t>
  </si>
  <si>
    <t>Ladův Kraj</t>
  </si>
  <si>
    <t>Tehovec, Mukařov, Louňovice ve spolupráci s DSO Ladův kraj</t>
  </si>
  <si>
    <t>DSO Ladův Kraj</t>
  </si>
  <si>
    <t>Asfalt</t>
  </si>
  <si>
    <t>RPCT 2b: Bedrč - Mrač</t>
  </si>
  <si>
    <t>Posázaví</t>
  </si>
  <si>
    <t>RPCT 2c: napojení z jihu na Bystřici</t>
  </si>
  <si>
    <t>Poříčí nad Sázavou - Hvězdonice</t>
  </si>
  <si>
    <t>5 - Stezka pro chodce a cyklisty společná (C9)</t>
  </si>
  <si>
    <t>CT 19 Posázavská: cyklostezka Nespeky</t>
  </si>
  <si>
    <t>Petrov - Jílové, přeložka</t>
  </si>
  <si>
    <t>CT 19 Posázavská: přeložka Týnec nad Sázavou</t>
  </si>
  <si>
    <t>2 - Studie – umístění stavby cyklostezky / cykloinfrastruktury vyznačeno v katastrální mapě, v případě cyklotrasy je zpracovaný podrobný návrh vedení po konkrétních komunikacích</t>
  </si>
  <si>
    <t>A</t>
  </si>
  <si>
    <t>Cyklostezka Votickem, III.etapa Votice  -Sudoměřice</t>
  </si>
  <si>
    <t>Mikroregion Voticko</t>
  </si>
  <si>
    <t>Mirešický rybník - Zbuzany</t>
  </si>
  <si>
    <t>Jinočany</t>
  </si>
  <si>
    <t>Šotolina</t>
  </si>
  <si>
    <t>Ulice Severní</t>
  </si>
  <si>
    <t>Šotolina a asfalt</t>
  </si>
  <si>
    <t>Horka</t>
  </si>
  <si>
    <t>Hozinont Chrášťany</t>
  </si>
  <si>
    <t>Okolo dálnice Chrášťany</t>
  </si>
  <si>
    <t>Chrášťany</t>
  </si>
  <si>
    <t>Okolo dálnice Jinočany</t>
  </si>
  <si>
    <t>Jinočany - Nučice</t>
  </si>
  <si>
    <t>Hornická</t>
  </si>
  <si>
    <t>Cyklostezka souběžná s ulicí Žižkova</t>
  </si>
  <si>
    <t>Částečně</t>
  </si>
  <si>
    <t>Kladenská cyklostezka Praha - Hostivice - Kyšice 2 etapa</t>
  </si>
  <si>
    <t>Červený Újezdec</t>
  </si>
  <si>
    <t>Středočeský kraj, Zborovská 11, 150 21 Praha 5</t>
  </si>
  <si>
    <t>3 - DUR – pro stavbu je vyhotovena dokumentace pro územní řízení o umístění stavby, geodetické zaměření a seznam dotčených pozemků</t>
  </si>
  <si>
    <t>Propojení obcí Mikroregionu Mas Polabí</t>
  </si>
  <si>
    <t>Semice</t>
  </si>
  <si>
    <t>Cyklotrasa Nymburk - Romanka</t>
  </si>
  <si>
    <t>Oskořínek</t>
  </si>
  <si>
    <t>Prodloužení Taxis II směr Svídnice, Čěrná Hora a Dymokury</t>
  </si>
  <si>
    <t>Dymokury</t>
  </si>
  <si>
    <t>Narovnání navrhované trasy Bořanovice</t>
  </si>
  <si>
    <t>Bořanovice</t>
  </si>
  <si>
    <t>5 - DSP – pro stavbu je vyhotovena dokumentace pro stavební povolení</t>
  </si>
  <si>
    <t>Taxis II - Křinec Sovenice</t>
  </si>
  <si>
    <t>Křinec</t>
  </si>
  <si>
    <t>Propojení Bošín - Chotuc</t>
  </si>
  <si>
    <t>Prčice - Monínec</t>
  </si>
  <si>
    <t>Sedlec - Prčice</t>
  </si>
  <si>
    <t>Monínec</t>
  </si>
  <si>
    <t>Cyklostezka/cyklotrasa</t>
  </si>
  <si>
    <t>Cyklotrasa Český Brod V</t>
  </si>
  <si>
    <t>Tuchoraz</t>
  </si>
  <si>
    <t>Český Brod</t>
  </si>
  <si>
    <t>Drásov - Višňová</t>
  </si>
  <si>
    <t>Drásov</t>
  </si>
  <si>
    <t>Přeložení Taxis II v obci Mcely</t>
  </si>
  <si>
    <t>Mcely</t>
  </si>
  <si>
    <t>Plaňany - Kouřim</t>
  </si>
  <si>
    <t>Plaňany</t>
  </si>
  <si>
    <t>Různý</t>
  </si>
  <si>
    <t>Plaňany - Poděbraty</t>
  </si>
  <si>
    <t>Cyklostezka Český Brod I</t>
  </si>
  <si>
    <t>Cyklostezka Český Brod 2</t>
  </si>
  <si>
    <t>Cyklostezka Český Brod 3</t>
  </si>
  <si>
    <t>Cyklostezka Český Brod 4</t>
  </si>
  <si>
    <t>Přeložka CT11 Týnec nad Sázavou</t>
  </si>
  <si>
    <t>Týnec nad Sázavou</t>
  </si>
  <si>
    <t>Bedrč - Benešov</t>
  </si>
  <si>
    <t>Benešov</t>
  </si>
  <si>
    <t>Přeložka PRT 2a Konopiště - Benešov</t>
  </si>
  <si>
    <t>Přeložka PRT 2b Konopiště - Brabenčík</t>
  </si>
  <si>
    <t>Nová trasa okolo Benešova</t>
  </si>
  <si>
    <t>Drážní stezka využívající vlečku do Pivovaru Popovice</t>
  </si>
  <si>
    <t>Prodloužení cyklotrasy 0026 Do Prahy na kole do Mirošovic a k Sázavě</t>
  </si>
  <si>
    <t>Ladův kraj</t>
  </si>
  <si>
    <t>Spolupráce obcí Mnichovice, Miršovice, Senohraby, zastřešená DSO Ladův kraj</t>
  </si>
  <si>
    <t>DSO Ladův kraj</t>
  </si>
  <si>
    <t>Přeložka Senohraby</t>
  </si>
  <si>
    <t>Senohraby</t>
  </si>
  <si>
    <t>Přeložka stávajícího návrhu vščetně lávky přes komunikaci</t>
  </si>
  <si>
    <t>Poříčí nad Sázavou - Nespeky</t>
  </si>
  <si>
    <t>Poříčí nad Sázavou</t>
  </si>
  <si>
    <t>Napojení Poříčí - Benešov</t>
  </si>
  <si>
    <t>C</t>
  </si>
  <si>
    <t>Březová - Kublov</t>
  </si>
  <si>
    <t>Březová</t>
  </si>
  <si>
    <t>Lávka přes Jizeru</t>
  </si>
  <si>
    <t>Město Mnichovo Hradiště, obec Klášter Hradiště nad Jizerou</t>
  </si>
  <si>
    <t>Mnichovo Hradiště</t>
  </si>
  <si>
    <t xml:space="preserve">Vybudování lávky přes Jizeru od továrny Kofola a cca 300 m cyklostezky směrem na Klášter Hradiště nad Jizerou v trase plánované cyklostezky GW Jizera </t>
  </si>
  <si>
    <t>8 - Realizace – pro stavbu je vybrán zhotovitel, nebo probíhá VZ na jeho výběr, je předáno staveniště zhotoviteli</t>
  </si>
  <si>
    <t>1 - Lávka nebo podchod pro cyklisty a chodce pro mimoúrovňové překonání silnice, dálnice, železnice nebo vodní cesty</t>
  </si>
  <si>
    <t>Lávka přes komunikaci D10</t>
  </si>
  <si>
    <t>vybudování lávky přes dálnici D10 ve směru od města (návaznost na cestu a alej od továrny HBPO) na vrch Horka</t>
  </si>
  <si>
    <t>Greenway Jizera - úsek přes areál LIAZ</t>
  </si>
  <si>
    <t>Město Mnichovo Hradiště (příprava), Středočeský kraj (realizace)</t>
  </si>
  <si>
    <t>Vybudování úseku plánované cyklostezky GW Jizera od jezu Haškov (Ptýrov) až po most od pískovny Veselá, vč. lávky přes náhon Ptýrov (Haškov)</t>
  </si>
  <si>
    <t>Návaznosti na vybudované lávky přes D10 a Jizeru</t>
  </si>
  <si>
    <t>Jedná se o různý typ řešení (cyklostezka, cyklotrasa, překonání železnice ...), která propojí budovanou lávku přes dálnici D10 a lávku přes řeku Jizeru s centrem města Mnichovo Hradiště a dále bude navazovat na lávku přes D10</t>
  </si>
  <si>
    <t>RPT podél Berounky</t>
  </si>
  <si>
    <t>Roztoky - Nižbor</t>
  </si>
  <si>
    <t>Berounsko</t>
  </si>
  <si>
    <t>Propojka páteřních tras podél Berounky</t>
  </si>
  <si>
    <t>Cyklotrasa od Štěpánského mostu až na Zálezlice</t>
  </si>
  <si>
    <t>Obříství</t>
  </si>
  <si>
    <t xml:space="preserve">Cyklopruh na části silnice II/329 </t>
  </si>
  <si>
    <t>Ratenice</t>
  </si>
  <si>
    <t>Záměr je v jednání mezi obecemi (Pečky,  Ratenice, vrbová Lhota) a krajem. Komunikaci zajišťuje obec Ratenice.</t>
  </si>
  <si>
    <t>2 - Cyklistický pruh pro cyklisty na komunikaci (V14)</t>
  </si>
  <si>
    <t>Bedrč</t>
  </si>
  <si>
    <t>B - obec Bedrč</t>
  </si>
  <si>
    <t>D</t>
  </si>
  <si>
    <t>Říčany - Lipany - Čestlice</t>
  </si>
  <si>
    <t>Říčany</t>
  </si>
  <si>
    <t>ŘSD, Říčany, Kraj (různé úseky)</t>
  </si>
  <si>
    <t>Říčany - Voděrádky - Otice (- Jažlovice)</t>
  </si>
  <si>
    <t>15 - Vyznačení cyklotrasy vedoucí po stávajících komunikacích s využitím značek KČR IS19 - IS21</t>
  </si>
  <si>
    <t>Olivovna - 5. května - Mánesova</t>
  </si>
  <si>
    <t>Asfatl</t>
  </si>
  <si>
    <t>Nádraží - Na Vysoké - Do Prahy na kole</t>
  </si>
  <si>
    <t>Říčany - Nedvězí - Královice</t>
  </si>
  <si>
    <t>Jureček - Březí - Křenice</t>
  </si>
  <si>
    <t>5 - Stezka pro chodce a cyklistyspolečná (C9)</t>
  </si>
  <si>
    <t>Strašín - Pacov</t>
  </si>
  <si>
    <t>Podjezd Široká</t>
  </si>
  <si>
    <t>Cyklostezka podél přeložky II/101</t>
  </si>
  <si>
    <t>Cyklostezka - část Po stopách českých králův</t>
  </si>
  <si>
    <t>Králův Dvůr</t>
  </si>
  <si>
    <t>Cyklolávka přes Litavku</t>
  </si>
  <si>
    <t>Přeložka trasy 143 a 8154</t>
  </si>
  <si>
    <t>Dobrovice</t>
  </si>
  <si>
    <t>Přeložení trasy 8151 a 8155</t>
  </si>
  <si>
    <t xml:space="preserve">Cyklostezka Jíkev - Loučeň </t>
  </si>
  <si>
    <t>Jíkev</t>
  </si>
  <si>
    <t>Obec Jíkev ve spolupráci s Městysem Loučeň</t>
  </si>
  <si>
    <t>Cyklostezka kolem datacentra</t>
  </si>
  <si>
    <t>Zeleneč</t>
  </si>
  <si>
    <t>6 - SP – na stavbu je vydáno pravomocné stavební povolení, pravomocné společné územní rozhodnutí a stavební povolení nebo povolení stavby na ohlášení</t>
  </si>
  <si>
    <t>Jižní cyklostezka</t>
  </si>
  <si>
    <t xml:space="preserve">Zeleneč_x000D_
</t>
  </si>
  <si>
    <t>Jižní cyklotrasa - alternativa pro pěší</t>
  </si>
  <si>
    <t>6 - Stezka pro chodce a cyklisty s rozděleným provozem (C10)</t>
  </si>
  <si>
    <t>Propojka mezi ulicí U Studánky a cyklotrasou č. 17 (EV 4, GW Jizera)</t>
  </si>
  <si>
    <t>Cyklostezka Zeleneč-Mstětice</t>
  </si>
  <si>
    <t>Úschovna kol na ČD Zeleneč a Mstětice</t>
  </si>
  <si>
    <t>Zelneč</t>
  </si>
  <si>
    <t>16 - Jiný výše neuvedený typ záměru (uveďte prosím v popisu záměru o jaký typ se jedná)</t>
  </si>
  <si>
    <t>Cyklostezka Zeleneč - Šestajovice</t>
  </si>
  <si>
    <t>RPCT 2b: průchod Bystřicí</t>
  </si>
  <si>
    <t>Cyklostezka Votickem: II.etapa Olbramovice - Opřetice</t>
  </si>
  <si>
    <t>Středokluky - Kladno</t>
  </si>
  <si>
    <t>Středokluky</t>
  </si>
  <si>
    <t>Cyklostezka Radonice/Jenštejn/Svémyslice</t>
  </si>
  <si>
    <t>Jenštejn</t>
  </si>
  <si>
    <t>Cyklostezka a trasa pro pěší Jenštejn/Dřevčice</t>
  </si>
  <si>
    <t>Cyklostezka Jenštejn/Podolanka</t>
  </si>
  <si>
    <t xml:space="preserve">Cyklostezka Sojovice- Skorkov </t>
  </si>
  <si>
    <t>Sojovice</t>
  </si>
  <si>
    <t>Cyklotrasa podél přeložky silnice II/240</t>
  </si>
  <si>
    <t>Prodloužení stávající cyklostezky směrem od žel. zastávky Sedlec na hl. nádraží</t>
  </si>
  <si>
    <t>Kutná Hora</t>
  </si>
  <si>
    <t>Cyklochodník z města Kutná Hora do místní části Poličany</t>
  </si>
  <si>
    <t>Prodloužení cyklostezky Žďár u Mnichova Hradiště</t>
  </si>
  <si>
    <t>Žďár</t>
  </si>
  <si>
    <t>Cyklotrasy v obci Kněžice</t>
  </si>
  <si>
    <t>Kěžice</t>
  </si>
  <si>
    <t>Kněžice</t>
  </si>
  <si>
    <t>9 - Provoz – na stavbu je vydán pravomocný kolaudační souhlas, nebo rozhodnutí, v případě cyklotrasy bylo provedeno vyznačení s využitím značek IS19, IS20 a IS21</t>
  </si>
  <si>
    <t>Cyklotrasa Český Brod VI</t>
  </si>
  <si>
    <t>Cyklostezka VII Český Brod</t>
  </si>
  <si>
    <t>Bendlova cyklostezka</t>
  </si>
  <si>
    <t>Úvaly</t>
  </si>
  <si>
    <t>Propojka u Hydroelektrárny</t>
  </si>
  <si>
    <t>Brandýs nad Labem</t>
  </si>
  <si>
    <t>Lávka přes vpusť Proboštských jezer</t>
  </si>
  <si>
    <t>Kolín - Týnec</t>
  </si>
  <si>
    <t>Pňov - Kolín</t>
  </si>
  <si>
    <t>Poděbrady - Pňov</t>
  </si>
  <si>
    <t>Poděbrady</t>
  </si>
  <si>
    <t>Lávka Hradišťko</t>
  </si>
  <si>
    <t>Hradišťko</t>
  </si>
  <si>
    <t>Lávka vč. cyklostezky Lysá nad Labem - Bezbariérová trasa, cyklotrasa Litol - Labe</t>
  </si>
  <si>
    <t>Litol</t>
  </si>
  <si>
    <t>Kostelec n/L most (propojení)</t>
  </si>
  <si>
    <t>Kostelec nad Labem</t>
  </si>
  <si>
    <t>Kozly - Kostelec n/L/2.etapa „Labská cyklostezka, Kostelec n. L. – Mělník, úsek Kostelec n. L. – Tuháň“ (úsek SO 101 Kozly - Kostelec n/L)</t>
  </si>
  <si>
    <t>Tuhaň - Kozly/1. etapa „Labská cyklostezka, Kostelec n. L. – Mělník, úsek Kostelec n. L. – Tuháň“ (úsek S0 102 Tuhaň - Kozly)</t>
  </si>
  <si>
    <t>Neratovice</t>
  </si>
  <si>
    <t>Kly - Tuhaň</t>
  </si>
  <si>
    <t>Nymburk-Lysá n.L. - Čelákovice                     Nymburk-Čelákovice</t>
  </si>
  <si>
    <t>Čelákovice</t>
  </si>
  <si>
    <t>Loukov - Bakov n.J.</t>
  </si>
  <si>
    <t>Bakov n.J. - Mladá Boleslav</t>
  </si>
  <si>
    <t>Bakov nad Jizerou</t>
  </si>
  <si>
    <t>Mladá Boleslav - Dalovice - Hrdlořezy</t>
  </si>
  <si>
    <t>Mladá Boleslav</t>
  </si>
  <si>
    <t>Benátky n.J. - Káraný</t>
  </si>
  <si>
    <t>Benátky nad Jizerou</t>
  </si>
  <si>
    <t>Zdiby - Klecánky přívoz Vltavská cyklistická cesta - cyklostezka Zdiby -Klecany (ulice Nábřežní)</t>
  </si>
  <si>
    <t>Roztoky</t>
  </si>
  <si>
    <t>Řež (Úholičky)- Libčice n. Vlt.                         Vltavská cyklostezka Úholičky - Libčice n. Vlt. (Řež)</t>
  </si>
  <si>
    <t>Řež</t>
  </si>
  <si>
    <t>Nelahozeves - Lužec</t>
  </si>
  <si>
    <t>Lužec nad Vltavou</t>
  </si>
  <si>
    <t>Kolizní místo Lety</t>
  </si>
  <si>
    <t>Lety</t>
  </si>
  <si>
    <t>Řevnice - Srbsko</t>
  </si>
  <si>
    <t>Hlásná Třebaň</t>
  </si>
  <si>
    <t>Srbsko - Beroun</t>
  </si>
  <si>
    <t>Beroun</t>
  </si>
  <si>
    <t>Průhonice-Nespeky-Týnec nad Sázavou</t>
  </si>
  <si>
    <t>Velké Popovice</t>
  </si>
  <si>
    <t>Kladenská drážní cesta</t>
  </si>
  <si>
    <t>Hostivice</t>
  </si>
  <si>
    <t>Koloděje - Sibřina</t>
  </si>
  <si>
    <t>Koloděje</t>
  </si>
  <si>
    <t>ne</t>
  </si>
  <si>
    <t>Cyklostezka Brandýs nad Labem – Praha Čakovice (Letňany)</t>
  </si>
  <si>
    <t xml:space="preserve">Praha-Rudná-Křivoklátsko  </t>
  </si>
  <si>
    <t>Rudná</t>
  </si>
  <si>
    <t>Páteřní trasa Praha - Příbram</t>
  </si>
  <si>
    <t>Příbram</t>
  </si>
  <si>
    <t>Mladá Boleslav - Benátky n.J.</t>
  </si>
  <si>
    <t>Město Mělník</t>
  </si>
  <si>
    <t>Mělník</t>
  </si>
  <si>
    <t>Štěchovice - Klučenice</t>
  </si>
  <si>
    <t>Štěchovice</t>
  </si>
  <si>
    <t>Kouřim - Kutná Hora</t>
  </si>
  <si>
    <t>Vrané n. Vlt. - Štěchovice</t>
  </si>
  <si>
    <t>Davle</t>
  </si>
  <si>
    <t>Propojení Stará Lysá - Lysá nad Labem</t>
  </si>
  <si>
    <t>Stará Lysá</t>
  </si>
  <si>
    <t>Zpěvnění cesty spojující Starou Lysou a Lysou nad Labem - cesta vedoucí kolem pily ve Staré Lysá, přes Srnčák, Na Viničkách do Lysé nad Labem, vede zde zelená turistická značka. Tato trasa by mohla nahradit cyklotrasu 0037, která vede po polní cestě využívané zemědělci - tzn. v létě vysoká prašnost, vyjeté koleje, bahno, špatná možnost vyhnutí se se zemědělskou technikou. Navíc se jedná o kratší trasu i pro pěší jako spojení mezi St.Lysou a Lysou n/L.</t>
  </si>
  <si>
    <t>Labská stezka kolem Proboštských jezer</t>
  </si>
  <si>
    <t>Borek</t>
  </si>
  <si>
    <t>Námět - vybudovat cyklostezku po pravém břehu Labe z Brandýsa nad labem směr Kostelec nad Labem. Pro sjízdnost pravého břehu vybudovat přemostnění průplavu na Proboštská jezera.</t>
  </si>
  <si>
    <t>Cyklostezka Tuchoraz - Kostelec nad Černými lesy</t>
  </si>
  <si>
    <t>Cyklostezka Slapy - Buš</t>
  </si>
  <si>
    <t>Buš</t>
  </si>
  <si>
    <t>Cyklostezka Smečno</t>
  </si>
  <si>
    <t>Smečno</t>
  </si>
  <si>
    <t>Rádi bychom naše území propojili s již existující, či nově budovanou cyklostezkou. U vámi navrhované části, kolem silnice č. 236 bylo stálo za úvahu ji posunout kolem lesa, neboť je zde pro ten účel vhodná cesta podel stromů.</t>
  </si>
  <si>
    <t>Cyklostezka Luštětice - Zelná s podchodem pod obchvatem</t>
  </si>
  <si>
    <t>Luštětice</t>
  </si>
  <si>
    <t>Obec Luštěnice pracuje na projektu cyklostezky, která bude spojovat části obce Luštěnice - Zelená (podjezd pod budoucím obchvatem obce). Záměr vyžaduje součinnost se Správou a údržbou silnic SčK</t>
  </si>
  <si>
    <t>Lávka s cyklostezkou Veletov - Starý Kolín</t>
  </si>
  <si>
    <t>Starý Kolín</t>
  </si>
  <si>
    <t>Rádi bychom se napojili na Labskou trasu vybudováním lávky přes Labe mezi obcí Veletov a Starý Kolín.</t>
  </si>
  <si>
    <t>PRT Propojka CT1 a CT19 Rataje nad Sázavou - Zásmuky</t>
  </si>
  <si>
    <t>Návrh nové regionální páteřní trasy</t>
  </si>
  <si>
    <t>PRT Propojka CT1 a CT19 Kutná Hora - Zruč nad Sázavou</t>
  </si>
  <si>
    <t>Kladno - Velká Dobrá</t>
  </si>
  <si>
    <t>Kladno</t>
  </si>
  <si>
    <t>Velká Dobrá</t>
  </si>
  <si>
    <t>Ve spolupráci se Středočeským krajem a městem Kladnem bychom chtěli řešit asfaltovou  cyklostezku mezi městem Kladnem a obcí Velká Dobrá, a to podél stávající krajské silnice III/2384.</t>
  </si>
  <si>
    <t>Cyklostezka podél Výrovky Radim - Hořátev</t>
  </si>
  <si>
    <t>Kostelní Lhota</t>
  </si>
  <si>
    <t>Jde o budoucí propojení obcí Radim, Pečky, Ratenice, Kostelní Lhota, Hořátev cyklostezkou podél řeky Výrovky. V tuto chvíli neexistuje žádný stupeň PD, jedná se o ideový záměr.</t>
  </si>
  <si>
    <t>Cyklostezka Mělník - Bezděz - Doksy</t>
  </si>
  <si>
    <t>Nosálov</t>
  </si>
  <si>
    <t>Ideální by byla cyklostezka z Mělníka přes Kokořínský důl dále přes Vrátenskou rozhlednu, dále Nosálov, hrad Bezděz, Doksy nebo Bělá pod Bezdězem. Cyklista, která chce navštívit náš region,  musí jet převážně po místních komunikacích (samé výmoly) nebo po lesních cestách, které jsou velmi obtížně sjízdné a nebezpečné. Přijeďte k nám o víkendu na kole po hlavní silnici z Mělníka přes Kokořínský důl a uvidíte jaká je to hrůza!</t>
  </si>
  <si>
    <t>Světice - Voděrádky</t>
  </si>
  <si>
    <t>Světice</t>
  </si>
  <si>
    <t>Návrhy úpravy a opravy povrchů cest, které mohou posloužit jako cyklostezky.</t>
  </si>
  <si>
    <t>Otice - Svojšovice</t>
  </si>
  <si>
    <t>Světice - Otice</t>
  </si>
  <si>
    <t>Návrhy úpravy a opravy povrchů cest, které mohou posloužit jako cyklostezky. Příklady v našem nejbližším okolí: Světice - Voděrádky (Solná stezka), Světice - Otice, Otice - Svojšovice.</t>
  </si>
  <si>
    <t>Cyklostezka Louňovice - Říčany podél I/2</t>
  </si>
  <si>
    <t>Louňovice</t>
  </si>
  <si>
    <t>Propojit vlakové nádraží v Říčanech ve směru na Louňovice podél silnice I/2.</t>
  </si>
  <si>
    <t>Cyklostezka Čenkov - Chodouň</t>
  </si>
  <si>
    <t>Čenkov</t>
  </si>
  <si>
    <t>Navrhujeme cyklostezku podél Litavky/silnice/ II/118 z Jinec- Lochovice, Libomyšl, Chodouň</t>
  </si>
  <si>
    <t>Cyklostezka Dobříš - Rybníky</t>
  </si>
  <si>
    <t>Rybníky</t>
  </si>
  <si>
    <t>Rádi bychom řešili propojení cyklostezkou naší obce s Dobříší, zatím však nemáme konkrétní zpracovaný návrh</t>
  </si>
  <si>
    <t>Radějovice - Jiřčany</t>
  </si>
  <si>
    <t>Radějovice</t>
  </si>
  <si>
    <t>Olešky - Sulice</t>
  </si>
  <si>
    <t>Olečky - Chomutovice</t>
  </si>
  <si>
    <t>Popovičky - Chomutovice</t>
  </si>
  <si>
    <t>Rekonstrukce Polabské cyklostezky</t>
  </si>
  <si>
    <t>Jedná se o rekonstrukci povrchu, který je poničen kořeny</t>
  </si>
  <si>
    <t>Klecánky přívoz - Řež - Libčice - Kralupy Vltavská cyklistická cesta Klecany - Kralupy (Klecánky přívoz - Řež)</t>
  </si>
  <si>
    <t>&lt;Null&gt;</t>
  </si>
  <si>
    <t>Není znám</t>
  </si>
  <si>
    <t>Studie</t>
  </si>
  <si>
    <t>Není známo</t>
  </si>
  <si>
    <t>Propojení obcí Kamenné Žehrovice - Doksy</t>
  </si>
  <si>
    <t>Doksy</t>
  </si>
  <si>
    <t>Obec Kamenné Žehrovice, Obec Doksy</t>
  </si>
  <si>
    <t>Propojení obcí Kamenné Žehrovice -Tuchlovice</t>
  </si>
  <si>
    <t>Obec Kamenné Žehrovice, Obec Tuchlovice</t>
  </si>
  <si>
    <t>Velké Zboží - CT Matěje Rösslera</t>
  </si>
  <si>
    <t>Křečkov</t>
  </si>
  <si>
    <t xml:space="preserve">Cyklostezka od Oborní brány k Panence Marii </t>
  </si>
  <si>
    <t>Lány</t>
  </si>
  <si>
    <t>Obec Lány</t>
  </si>
  <si>
    <t>Propojení cyklostezek z Lán do Tuchlovic 1</t>
  </si>
  <si>
    <t>Smíšená stezka pro chodce a cyklisty u koupaliště v Úvalech</t>
  </si>
  <si>
    <t>Město Úvaly</t>
  </si>
  <si>
    <t>4 - UR – na stavbu je vydáno pravomocné územní rozhodnutí o umístění stavby</t>
  </si>
  <si>
    <t>Předmětem projektové dokumentace je návrh nové smíšené stezky pro chodce a cyklisty podél areálu koupaliště v Úvalech vč. nezbytného veřejného osvětlení.</t>
  </si>
  <si>
    <t>TT Zdiby</t>
  </si>
  <si>
    <t>Zdiby</t>
  </si>
  <si>
    <t>Cyklostezka Družec - Žilina</t>
  </si>
  <si>
    <t>Zilina</t>
  </si>
  <si>
    <t>Cyklostezka Žilina - Kamenné Žehrovice</t>
  </si>
  <si>
    <t>Bezpečné propojení obcí Žilina a Lhota</t>
  </si>
  <si>
    <t>Stezka po obslužné komunikaci DUN</t>
  </si>
  <si>
    <t>Květnice</t>
  </si>
  <si>
    <t>ŘSD realizuje obslužnou komunikaci k dešťové usazovací nádrži, následně má obec Květnice v plánu trasu legalizovat jako Stezku C9.</t>
  </si>
  <si>
    <t>Propojení Květnice s obslužnou komunikací přeložky silnice I/12</t>
  </si>
  <si>
    <t xml:space="preserve">Stezka napojující se na jižní konec stezky dle Záměru1 a napojující se na obslužnou komunikace přeložky silnice I/12. </t>
  </si>
  <si>
    <t>Stezka na chodníku v rámci realizace stavby ŘSD ČR "přeložka silnice I/12".</t>
  </si>
  <si>
    <t>ŘSD realizuje chodník v šíři 2,5m, následně má obec Květnice v plánu trasu legalizovat jako Stezku C9.</t>
  </si>
  <si>
    <t>Stav</t>
  </si>
  <si>
    <t>Typ_CS</t>
  </si>
  <si>
    <t>Stezka pro cyklisty (C8)</t>
  </si>
  <si>
    <t>Lávka nebo podchod pro cyklisty a chodce pro mimoúrovňové překonání silnice, dálnice, železnice nebo vodní cesty</t>
  </si>
  <si>
    <t>Vyznačení cyklotrasy vedoucí po stávajících komunikacích s využitím značek KČR IS19 - IS21</t>
  </si>
  <si>
    <t>Jiný výše neuvedený typ záměru (uveďte prosím v popisu záměru o jaký typ se jedná)</t>
  </si>
  <si>
    <t>Cyklistický pruh pro cyklisty na komunikaci (V14)</t>
  </si>
  <si>
    <t>Stezka pro chodce a cyklisty společná (C9)</t>
  </si>
  <si>
    <t>Stezka pro chodce a cyklisty s rozděleným provozem (C10)</t>
  </si>
  <si>
    <t>Popisek</t>
  </si>
  <si>
    <t>Predlozil</t>
  </si>
  <si>
    <t>Ident</t>
  </si>
  <si>
    <t>15 - Vyznačení cyklotrasy vedoucí po stávajících komunikacích s využitím značek KČT IS19 - IS21</t>
  </si>
  <si>
    <t>Vyznačení cyklotrasy vedoucí po stávajících komunikacích s využitím značek KČT IS19 - IS21</t>
  </si>
  <si>
    <t>Ostrá - Šnepov</t>
  </si>
  <si>
    <t>Stratov</t>
  </si>
  <si>
    <t>Lávka přes Berounku s koridorem pro umístění dopravní stavby, uvedeno v ÚP obce</t>
  </si>
  <si>
    <t>Lávka přes Berounku</t>
  </si>
  <si>
    <t>Cyklostezka Řevnice-Dobřichovice</t>
  </si>
  <si>
    <t>nová cyklotrasa v koordinaci s územním plánem Řevnic, uvedeno v ÚP obce</t>
  </si>
  <si>
    <t>Koridor pro pěší a cyklisty o šířce minimálně 4 m podél severního okraje ulice Pražská, uvedeno v ÚP obce jako VPS</t>
  </si>
  <si>
    <t>Cyklostezka podél obchodních center</t>
  </si>
  <si>
    <t>Název záměru</t>
  </si>
  <si>
    <t>Předložil</t>
  </si>
  <si>
    <t>Odhadovaný rozpočet přípravy</t>
  </si>
  <si>
    <t>Odhadovaný rozpočet realizace</t>
  </si>
  <si>
    <t>Předpokládaný datum zahájení realizace</t>
  </si>
  <si>
    <t>Je projekt součástí RPT?</t>
  </si>
  <si>
    <t>Je projekt součástí DPT?</t>
  </si>
  <si>
    <t>Navrhovaný povrch</t>
  </si>
  <si>
    <t>Typ záměru</t>
  </si>
  <si>
    <t>Identifikační číslo záměru v databázi</t>
  </si>
  <si>
    <t>Délka úseku</t>
  </si>
  <si>
    <t>Komentář k záměru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</si>
</sst>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yyyy\-mm\-dd"/>
    <numFmt numFmtId="165" formatCode="yyyy\-mm\-dd\ h:mm"/>
    <numFmt numFmtId="166" formatCode="_-* #,##0.00\ [$Kč-405]_-;\-* #,##0.00\ [$Kč-405]_-;_-* &quot;-&quot;??\ [$Kč-405]_-;_-@_-"/>
    <numFmt numFmtId="167" formatCode="_-* #,##0\ &quot;Kč&quot;_-;\-* #,##0\ &quot;Kč&quot;_-;_-* &quot;-&quot;??\ &quot;Kč&quot;_-;_-@_-"/>
  </numFmts>
  <fonts count="6" x14ac:knownFonts="1">
    <font>
      <sz val="10"/>
      <name val="Arial"/>
      <charset val="1"/>
    </font>
    <font>
      <sz val="10"/>
      <name val="Arial"/>
      <family val="2"/>
      <charset val="238"/>
    </font>
    <font>
      <b/>
      <sz val="10"/>
      <name val="Arial"/>
      <family val="2"/>
      <charset val="238"/>
    </font>
    <font>
      <b/>
      <sz val="10"/>
      <color theme="1"/>
      <name val="Arial"/>
      <family val="2"/>
      <charset val="238"/>
    </font>
    <font>
      <sz val="10"/>
      <name val="Arial"/>
      <charset val="1"/>
    </font>
    <font>
      <sz val="10"/>
      <color theme="1"/>
      <name val="Arial"/>
      <family val="2"/>
      <charset val="238"/>
    </font>
  </fonts>
  <fills count="5">
    <fill>
      <patternFill patternType="none"/>
    </fill>
    <fill>
      <patternFill patternType="gray125"/>
    </fill>
    <fill>
      <patternFill patternType="solid">
        <fgColor indexed="22"/>
      </patternFill>
    </fill>
    <fill>
      <patternFill patternType="solid">
        <fgColor theme="4" tint="0.79998168889431442"/>
        <bgColor theme="4" tint="0.79998168889431442"/>
      </patternFill>
    </fill>
    <fill>
      <patternFill patternType="solid">
        <fgColor rgb="FFFFC000"/>
        <bgColor indexed="64"/>
      </patternFill>
    </fill>
  </fills>
  <borders count="5">
    <border>
      <left/>
      <right/>
      <top/>
      <bottom/>
      <diagonal/>
    </border>
    <border>
      <left/>
      <right/>
      <top style="double">
        <color theme="4"/>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2">
    <xf numFmtId="0" fontId="0" fillId="0" borderId="0" applyNumberFormat="0" applyFill="0" applyBorder="0" applyAlignment="0" applyProtection="0"/>
    <xf numFmtId="44" fontId="4" fillId="0" borderId="0" applyFont="0" applyFill="0" applyBorder="0" applyAlignment="0" applyProtection="0"/>
  </cellStyleXfs>
  <cellXfs count="32">
    <xf numFmtId="0" fontId="0" fillId="0" borderId="0" xfId="0"/>
    <xf numFmtId="0" fontId="2" fillId="2" borderId="0" xfId="0" applyFont="1" applyFill="1" applyBorder="1" applyAlignment="1" applyProtection="1">
      <alignment horizontal="center"/>
    </xf>
    <xf numFmtId="1" fontId="1" fillId="0" borderId="0" xfId="0" applyNumberFormat="1" applyFont="1" applyFill="1" applyAlignment="1" applyProtection="1"/>
    <xf numFmtId="0" fontId="1" fillId="0" borderId="0" xfId="0" applyFont="1" applyFill="1" applyAlignment="1" applyProtection="1"/>
    <xf numFmtId="0" fontId="3" fillId="0" borderId="1" xfId="0" applyFont="1" applyBorder="1" applyAlignment="1"/>
    <xf numFmtId="166" fontId="1" fillId="0" borderId="0" xfId="0" applyNumberFormat="1" applyFont="1" applyFill="1" applyAlignment="1" applyProtection="1"/>
    <xf numFmtId="14" fontId="0" fillId="0" borderId="0" xfId="0" applyNumberFormat="1"/>
    <xf numFmtId="22" fontId="0" fillId="0" borderId="0" xfId="0" applyNumberFormat="1"/>
    <xf numFmtId="0" fontId="0" fillId="0" borderId="0" xfId="0" applyAlignment="1">
      <alignment wrapText="1"/>
    </xf>
    <xf numFmtId="1" fontId="1" fillId="0" borderId="0" xfId="0" applyNumberFormat="1" applyFont="1" applyFill="1" applyBorder="1" applyAlignment="1" applyProtection="1"/>
    <xf numFmtId="0" fontId="1" fillId="0" borderId="0" xfId="0" applyFont="1" applyFill="1" applyBorder="1" applyAlignment="1" applyProtection="1"/>
    <xf numFmtId="166" fontId="1" fillId="0" borderId="0" xfId="0" applyNumberFormat="1" applyFont="1" applyFill="1" applyBorder="1" applyAlignment="1" applyProtection="1"/>
    <xf numFmtId="164" fontId="1" fillId="0" borderId="0" xfId="0" applyNumberFormat="1" applyFont="1" applyFill="1" applyBorder="1" applyAlignment="1" applyProtection="1"/>
    <xf numFmtId="165" fontId="1" fillId="0" borderId="0" xfId="0" applyNumberFormat="1" applyFont="1" applyFill="1" applyBorder="1" applyAlignment="1" applyProtection="1"/>
    <xf numFmtId="167" fontId="0" fillId="0" borderId="0" xfId="1" applyNumberFormat="1" applyFont="1"/>
    <xf numFmtId="167" fontId="1" fillId="0" borderId="0" xfId="1" applyNumberFormat="1" applyFont="1" applyFill="1" applyBorder="1" applyAlignment="1" applyProtection="1"/>
    <xf numFmtId="0" fontId="1" fillId="0" borderId="0" xfId="0" applyFont="1"/>
    <xf numFmtId="167" fontId="5" fillId="3" borderId="2" xfId="1" applyNumberFormat="1" applyFont="1" applyFill="1" applyBorder="1" applyAlignment="1"/>
    <xf numFmtId="0" fontId="0" fillId="0" borderId="0" xfId="0" applyAlignment="1">
      <alignment horizontal="center"/>
    </xf>
    <xf numFmtId="0" fontId="0" fillId="0" borderId="0" xfId="0" applyAlignment="1">
      <alignment vertical="center" wrapText="1"/>
    </xf>
    <xf numFmtId="0" fontId="5" fillId="0" borderId="0" xfId="0" applyFont="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0" xfId="0" applyAlignment="1">
      <alignment vertical="center"/>
    </xf>
    <xf numFmtId="167" fontId="1" fillId="0" borderId="0" xfId="1" applyNumberFormat="1" applyFont="1" applyFill="1" applyBorder="1" applyAlignment="1" applyProtection="1">
      <alignment vertical="center"/>
    </xf>
    <xf numFmtId="167" fontId="0" fillId="0" borderId="0" xfId="1" applyNumberFormat="1"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22" fontId="0" fillId="0" borderId="0" xfId="0" applyNumberFormat="1" applyAlignment="1">
      <alignment horizontal="center" vertical="center"/>
    </xf>
    <xf numFmtId="0" fontId="1" fillId="0" borderId="0" xfId="0" applyFont="1" applyAlignment="1">
      <alignment vertical="center"/>
    </xf>
    <xf numFmtId="167" fontId="5" fillId="3" borderId="2" xfId="1" applyNumberFormat="1" applyFont="1" applyFill="1" applyBorder="1" applyAlignment="1">
      <alignment vertical="center"/>
    </xf>
    <xf numFmtId="0" fontId="1" fillId="0" borderId="0" xfId="0" applyFont="1" applyAlignment="1">
      <alignment vertical="center" wrapText="1"/>
    </xf>
  </cellXfs>
  <cellStyles count="2">
    <cellStyle name="Currency" xfId="1" builtinId="4"/>
    <cellStyle name="Normal" xfId="0" builtinId="0"/>
  </cellStyles>
  <dxfs count="63">
    <dxf>
      <alignment vertical="center" textRotation="0" wrapText="1" indent="0" justifyLastLine="0" shrinkToFit="0" readingOrder="0"/>
    </dxf>
    <dxf>
      <alignment vertical="center" textRotation="0"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auto="1"/>
        <name val="Arial"/>
        <charset val="1"/>
        <scheme val="none"/>
      </font>
      <numFmt numFmtId="167" formatCode="_-* #,##0\ &quot;Kč&quot;_-;\-* #,##0\ &quot;Kč&quot;_-;_-* &quot;-&quot;??\ &quot;Kč&quot;_-;_-@_-"/>
      <alignment vertical="center" textRotation="0" indent="0" justifyLastLine="0" shrinkToFit="0" readingOrder="0"/>
    </dxf>
    <dxf>
      <font>
        <b val="0"/>
        <i val="0"/>
        <strike val="0"/>
        <condense val="0"/>
        <extend val="0"/>
        <outline val="0"/>
        <shadow val="0"/>
        <u val="none"/>
        <vertAlign val="baseline"/>
        <sz val="10"/>
        <color auto="1"/>
        <name val="Arial"/>
        <charset val="1"/>
        <scheme val="none"/>
      </font>
      <numFmt numFmtId="167" formatCode="_-* #,##0\ &quot;Kč&quot;_-;\-* #,##0\ &quot;Kč&quot;_-;_-* &quot;-&quot;??\ &quot;Kč&quot;_-;_-@_-"/>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10"/>
        <color theme="1"/>
        <name val="Arial"/>
        <family val="2"/>
        <charset val="238"/>
        <scheme val="none"/>
      </font>
      <fill>
        <patternFill patternType="solid">
          <fgColor indexed="64"/>
          <bgColor rgb="FFFFC000"/>
        </patternFill>
      </fill>
      <alignment horizontal="center" vertical="center" textRotation="0" wrapText="1" indent="0" justifyLastLine="0" shrinkToFit="0" readingOrder="0"/>
    </dxf>
    <dxf>
      <border outline="0">
        <top style="thin">
          <color theme="4" tint="0.39997558519241921"/>
        </top>
      </border>
    </dxf>
    <dxf>
      <border outline="0">
        <bottom style="thin">
          <color theme="4" tint="0.39997558519241921"/>
        </bottom>
      </border>
    </dxf>
    <dxf>
      <numFmt numFmtId="19" formatCode="dd/mm/yyyy"/>
    </dxf>
    <dxf>
      <numFmt numFmtId="167" formatCode="_-* #,##0\ &quot;Kč&quot;_-;\-* #,##0\ &quot;Kč&quot;_-;_-* &quot;-&quot;??\ &quot;Kč&quot;_-;_-@_-"/>
    </dxf>
    <dxf>
      <numFmt numFmtId="167" formatCode="_-* #,##0\ &quot;Kč&quot;_-;\-* #,##0\ &quot;Kč&quot;_-;_-* &quot;-&quot;??\ &quot;Kč&quot;_-;_-@_-"/>
    </dxf>
    <dxf>
      <font>
        <b/>
        <i val="0"/>
        <strike val="0"/>
        <condense val="0"/>
        <extend val="0"/>
        <outline val="0"/>
        <shadow val="0"/>
        <u val="none"/>
        <vertAlign val="baseline"/>
        <sz val="10"/>
        <color auto="1"/>
        <name val="Arial"/>
        <family val="2"/>
        <charset val="238"/>
        <scheme val="none"/>
      </font>
      <fill>
        <patternFill patternType="solid">
          <fgColor indexed="64"/>
          <bgColor indexed="22"/>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0"/>
        <color auto="1"/>
        <name val="Arial"/>
        <family val="2"/>
        <charset val="238"/>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66" formatCode="_-* #,##0.00\ [$Kč-405]_-;\-* #,##0.00\ [$Kč-405]_-;_-* &quot;-&quot;??\ [$Kč-405]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66" formatCode="_-* #,##0.00\ [$Kč-405]_-;\-* #,##0.00\ [$Kč-405]_-;_-* &quot;-&quot;??\ [$Kč-405]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0"/>
        <color auto="1"/>
        <name val="Arial"/>
        <family val="2"/>
        <charset val="238"/>
        <scheme val="none"/>
      </font>
      <fill>
        <patternFill patternType="solid">
          <fgColor indexed="64"/>
          <bgColor indexed="22"/>
        </patternFill>
      </fill>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155" totalsRowCount="1" headerRowDxfId="62" dataDxfId="61">
  <autoFilter ref="A1:R154" xr:uid="{00000000-0009-0000-0100-000001000000}">
    <filterColumn colId="14">
      <filters>
        <filter val="1 - Lávka nebo podchod pro cyklisty a chodce pro mimoúrovňové překonání silnice, dálnice, železnice nebo vodní cesty"/>
        <filter val="15 - Vyznačení cyklotrasy vedoucí po stávajících komunikacích s využitím značek KČR IS19 - IS21"/>
        <filter val="16 - Jiný výše neuvedený typ záměru (uveďte prosím v popisu záměru o jaký typ se jedná)"/>
        <filter val="2 - Cyklistický pruh pro cyklisty na komunikaci (V14)"/>
      </filters>
    </filterColumn>
  </autoFilter>
  <tableColumns count="18">
    <tableColumn id="1" xr3:uid="{00000000-0010-0000-0000-000001000000}" name="OBJECTID" dataDxfId="60" totalsRowDxfId="59"/>
    <tableColumn id="2" xr3:uid="{00000000-0010-0000-0000-000002000000}" name="Shape_Length" totalsRowFunction="countNums" dataDxfId="58" totalsRowDxfId="57"/>
    <tableColumn id="3" xr3:uid="{00000000-0010-0000-0000-000003000000}" name="Nazev" dataDxfId="56" totalsRowDxfId="55"/>
    <tableColumn id="4" xr3:uid="{00000000-0010-0000-0000-000004000000}" name="Lokalita" dataDxfId="54" totalsRowDxfId="53"/>
    <tableColumn id="5" xr3:uid="{00000000-0010-0000-0000-000005000000}" name="Nositel" dataDxfId="52" totalsRowDxfId="51"/>
    <tableColumn id="6" xr3:uid="{00000000-0010-0000-0000-000006000000}" name="Předkladatel" dataDxfId="50" totalsRowDxfId="49"/>
    <tableColumn id="7" xr3:uid="{00000000-0010-0000-0000-000007000000}" name="Varianta" dataDxfId="48" totalsRowDxfId="47"/>
    <tableColumn id="8" xr3:uid="{00000000-0010-0000-0000-000008000000}" name="Připravenost" dataDxfId="46" totalsRowDxfId="45"/>
    <tableColumn id="9" xr3:uid="{00000000-0010-0000-0000-000009000000}" name="RozpocetPriprava" totalsRowFunction="sum" dataDxfId="44" totalsRowDxfId="43"/>
    <tableColumn id="10" xr3:uid="{00000000-0010-0000-0000-00000A000000}" name="RozpocetRealizace" totalsRowFunction="sum" dataDxfId="42" totalsRowDxfId="41"/>
    <tableColumn id="11" xr3:uid="{00000000-0010-0000-0000-00000B000000}" name="ZahajeniRealizace" dataDxfId="40" totalsRowDxfId="39"/>
    <tableColumn id="12" xr3:uid="{00000000-0010-0000-0000-00000C000000}" name="SoucastDPT" totalsRowFunction="custom" dataDxfId="38" totalsRowDxfId="37">
      <totalsRowFormula>COUNTIF(L2:L154,"ANO")</totalsRowFormula>
    </tableColumn>
    <tableColumn id="13" xr3:uid="{00000000-0010-0000-0000-00000D000000}" name="SoucastPRT" totalsRowFunction="custom" dataDxfId="36" totalsRowDxfId="35">
      <totalsRowFormula>COUNTIF(M2:M154,"ANO")</totalsRowFormula>
    </tableColumn>
    <tableColumn id="14" xr3:uid="{00000000-0010-0000-0000-00000E000000}" name="Povrch" dataDxfId="34" totalsRowDxfId="33"/>
    <tableColumn id="15" xr3:uid="{00000000-0010-0000-0000-00000F000000}" name="Typ" dataDxfId="32" totalsRowDxfId="31"/>
    <tableColumn id="16" xr3:uid="{00000000-0010-0000-0000-000010000000}" name="Identifikator" dataDxfId="30" totalsRowDxfId="29"/>
    <tableColumn id="17" xr3:uid="{00000000-0010-0000-0000-000011000000}" name="Delka" dataDxfId="28" totalsRowDxfId="27"/>
    <tableColumn id="18" xr3:uid="{00000000-0010-0000-0000-000012000000}" name="Komentar" dataDxfId="26" totalsRow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3D4779-376F-46E1-A5BC-2B0C492E0AE6}" name="Table2" displayName="Table2" ref="A1:R151" totalsRowShown="0" headerRowDxfId="24">
  <autoFilter ref="A1:R151" xr:uid="{343D4779-376F-46E1-A5BC-2B0C492E0AE6}"/>
  <tableColumns count="18">
    <tableColumn id="1" xr3:uid="{FE494FB4-E49A-41A8-A2A4-B09BDFC520E3}" name="OBJECTID"/>
    <tableColumn id="2" xr3:uid="{C1A7E98C-4201-4578-896C-AFDC9E1D413C}" name="Shape_Length"/>
    <tableColumn id="3" xr3:uid="{F51C85A4-EF43-433A-96A1-42C415B79FE4}" name="Nazev"/>
    <tableColumn id="4" xr3:uid="{368D14A5-FD82-4C6A-AB2E-1F70E0068B62}" name="Lokalita"/>
    <tableColumn id="5" xr3:uid="{E0982951-3D7C-451B-814C-5F6246B928B9}" name="Nositel"/>
    <tableColumn id="6" xr3:uid="{B507FB0D-62C5-433F-B498-64E706D354CB}" name="Předkladatel"/>
    <tableColumn id="7" xr3:uid="{3C59E782-B4D1-4E8D-9255-30772C286835}" name="Varianta"/>
    <tableColumn id="8" xr3:uid="{F92C6786-E49D-494D-A0A1-0B8CB143171C}" name="Připravenost"/>
    <tableColumn id="9" xr3:uid="{5F2C020E-9B6F-4386-AAC1-902C3D21F043}" name="RozpocetPriprava"/>
    <tableColumn id="10" xr3:uid="{FBD3EC1E-2B7B-4575-8FB8-5B5574DE64A4}" name="RozpocetRealizace"/>
    <tableColumn id="11" xr3:uid="{19E44D95-BAE1-495A-9E0F-9130CAE0E2E1}" name="ZahajeniRealizace"/>
    <tableColumn id="12" xr3:uid="{EEACCB7D-D190-459C-849B-C6E51F05EC1A}" name="SoucastDPT"/>
    <tableColumn id="13" xr3:uid="{5EAD720B-B9EC-4781-A43E-ADE951FF7D71}" name="SoucastPRT"/>
    <tableColumn id="14" xr3:uid="{2A97C9FB-09C2-4DF7-AE0B-54DCC3638690}" name="Povrch"/>
    <tableColumn id="15" xr3:uid="{02CA33B9-DE22-45D2-8644-DDFB25DEFF89}" name="Typ"/>
    <tableColumn id="16" xr3:uid="{362AB30B-53E0-4B22-98B5-A846952990FB}" name="Identifikator"/>
    <tableColumn id="17" xr3:uid="{9D6B2437-B3AC-4B2B-86A0-E0B7532376C3}" name="Delka"/>
    <tableColumn id="18" xr3:uid="{55DC3456-BBC2-4BB5-80FB-A81E6919E84D}" name="Komenta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259EF9-E256-4920-B40A-EFA568BDC924}" name="Table3" displayName="Table3" ref="A1:T164" totalsRowShown="0" headerRowDxfId="23">
  <autoFilter ref="A1:T164" xr:uid="{36259EF9-E256-4920-B40A-EFA568BDC924}"/>
  <tableColumns count="20">
    <tableColumn id="1" xr3:uid="{5A53187A-0972-4960-BD48-E387E5A3A593}" name="OBJECTID"/>
    <tableColumn id="2" xr3:uid="{A3619181-382F-4E9A-8A7C-AAA388B0DB90}" name="Shape_Length"/>
    <tableColumn id="3" xr3:uid="{2648AC09-0019-40F3-AD76-460C8493E8DD}" name="Popisek"/>
    <tableColumn id="4" xr3:uid="{774034FE-51FE-4DCB-8C9B-71511B12456C}" name="Lokalita"/>
    <tableColumn id="5" xr3:uid="{677E4BC8-A0B5-48B1-9BB1-76EC36D6C905}" name="Nositel"/>
    <tableColumn id="6" xr3:uid="{BA18561C-515D-4684-AF2D-394B23DDADA2}" name="Predlozil"/>
    <tableColumn id="7" xr3:uid="{B84F4EB4-3D28-4086-9FDE-0D9D797AB351}" name="Varianta"/>
    <tableColumn id="8" xr3:uid="{D53A685B-AA94-4483-BA33-66033A011D75}" name="Připravenost"/>
    <tableColumn id="19" xr3:uid="{7058943E-8094-440C-9E54-457163BC6B23}" name="Stav"/>
    <tableColumn id="9" xr3:uid="{B98B6A93-6478-4799-A9B7-BD5D5F704913}" name="RozpocetPriprava" dataDxfId="22"/>
    <tableColumn id="10" xr3:uid="{4F1656B1-ADFD-46FE-ABAD-7A337D3243A1}" name="RozpocetRealizace" dataDxfId="21"/>
    <tableColumn id="11" xr3:uid="{8A677AB4-DB3B-4E07-B450-6BC78625A269}" name="ZahajeniRealizace" dataDxfId="20"/>
    <tableColumn id="12" xr3:uid="{0D226974-F528-4929-BDE8-6357557A67A7}" name="SoucastDPT"/>
    <tableColumn id="13" xr3:uid="{617BAAC8-F2B9-4E5B-A10E-A69035830FDC}" name="SoucastPRT"/>
    <tableColumn id="14" xr3:uid="{48A24F47-CE62-4693-9E0A-81D3CE106367}" name="Povrch"/>
    <tableColumn id="15" xr3:uid="{BE25910F-F734-4B0C-A2EF-456B4D608706}" name="Typ"/>
    <tableColumn id="20" xr3:uid="{7E540921-4CAE-4A59-A0D0-5D29F7FA5E50}" name="Typ_CS"/>
    <tableColumn id="16" xr3:uid="{15BA596B-583F-4FC3-AD8B-6DA6C498C24D}" name="Ident"/>
    <tableColumn id="17" xr3:uid="{F043AB7B-04E1-434C-B774-711265EEA156}" name="Delka"/>
    <tableColumn id="18" xr3:uid="{4EAE109E-597D-4B16-AC14-FA0A19DBA298}" name="Komenta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1901D8-C06E-4F8B-8346-968F5C8096AB}" name="Table4" displayName="Table4" ref="A1:P168" totalsRowShown="0" headerRowDxfId="17" dataDxfId="4" headerRowBorderDxfId="19" tableBorderDxfId="18">
  <autoFilter ref="A1:P168" xr:uid="{4A1901D8-C06E-4F8B-8346-968F5C8096AB}"/>
  <tableColumns count="16">
    <tableColumn id="3" xr3:uid="{28A13DF1-673C-403D-8981-90CA77A4B768}" name="Název záměru" dataDxfId="2"/>
    <tableColumn id="4" xr3:uid="{321BD611-5E0C-431F-8D87-75AE354D0014}" name="Lokalita" dataDxfId="3"/>
    <tableColumn id="5" xr3:uid="{F3164AE6-9C1B-4195-902E-63EBB5B64D76}" name="Nositel" dataDxfId="16"/>
    <tableColumn id="6" xr3:uid="{EB4B823E-FFD4-4A3D-AE93-D05A6610F5D5}" name="Předložil" dataDxfId="15"/>
    <tableColumn id="7" xr3:uid="{F6777A04-CAC3-40A8-8DD9-D3F4E91FC1DF}" name="Varianta" dataDxfId="14"/>
    <tableColumn id="8" xr3:uid="{83D7B9C6-3D7D-4607-A9E3-918390168942}" name="Připravenost" dataDxfId="13"/>
    <tableColumn id="10" xr3:uid="{D945EB28-F979-4EBD-A572-C52F4C29A1AD}" name="Odhadovaný rozpočet přípravy" dataDxfId="12"/>
    <tableColumn id="11" xr3:uid="{096BD17F-7ABC-4140-A267-5C64B15176F4}" name="Odhadovaný rozpočet realizace" dataDxfId="11"/>
    <tableColumn id="12" xr3:uid="{CC3B575D-10AB-4E95-BE7F-D96447BED62D}" name="Předpokládaný datum zahájení realizace" dataDxfId="10"/>
    <tableColumn id="13" xr3:uid="{6CBFE585-CDE7-480F-8FF2-1DB2B6C50C29}" name="Je projekt součástí DPT?" dataDxfId="9"/>
    <tableColumn id="14" xr3:uid="{69D64281-1B8D-4324-9B0B-4DF3EA519B43}" name="Je projekt součástí RPT?" dataDxfId="8"/>
    <tableColumn id="15" xr3:uid="{C055A0F0-1471-4D36-B6F8-372A23AED5E2}" name="Navrhovaný povrch" dataDxfId="7"/>
    <tableColumn id="16" xr3:uid="{11C34E9D-7785-406E-9B8C-1F89CCA46ABE}" name="Typ záměru" dataDxfId="6"/>
    <tableColumn id="18" xr3:uid="{44918AB6-E2DC-4216-B14C-38D1E7F5A100}" name="Identifikační číslo záměru v databázi" dataDxfId="5"/>
    <tableColumn id="19" xr3:uid="{C651B27D-8B47-4829-B3AA-653B6E7C737D}" name="Délka úseku" dataDxfId="1"/>
    <tableColumn id="20" xr3:uid="{6F1084CE-CD4F-44A7-A55F-7CE5E0494AB5}" name="Komentář k záměru"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156"/>
  <sheetViews>
    <sheetView workbookViewId="0">
      <pane ySplit="1" topLeftCell="A52" activePane="bottomLeft" state="frozen"/>
      <selection pane="bottomLeft" activeCell="J63" sqref="J63"/>
    </sheetView>
  </sheetViews>
  <sheetFormatPr defaultRowHeight="12.75" x14ac:dyDescent="0.2"/>
  <cols>
    <col min="1" max="1" width="16" customWidth="1"/>
    <col min="2" max="2" width="16.28515625" customWidth="1"/>
    <col min="3" max="3" width="50" customWidth="1"/>
    <col min="4" max="4" width="50" hidden="1" customWidth="1"/>
    <col min="5" max="5" width="50" customWidth="1"/>
    <col min="6" max="6" width="50" hidden="1" customWidth="1"/>
    <col min="7" max="7" width="8.140625" hidden="1" customWidth="1"/>
    <col min="8" max="8" width="50" customWidth="1"/>
    <col min="9" max="9" width="28.140625" customWidth="1"/>
    <col min="10" max="10" width="24.7109375" customWidth="1"/>
    <col min="11" max="11" width="20" customWidth="1"/>
    <col min="12" max="13" width="16.42578125" bestFit="1" customWidth="1"/>
    <col min="14" max="14" width="14.42578125" bestFit="1" customWidth="1"/>
    <col min="15" max="15" width="50" customWidth="1"/>
    <col min="16" max="16" width="10.5703125" customWidth="1"/>
    <col min="17" max="17" width="16" customWidth="1"/>
    <col min="18" max="18" width="50" customWidth="1"/>
  </cols>
  <sheetData>
    <row r="1" spans="1:18"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hidden="1" x14ac:dyDescent="0.2">
      <c r="A2" s="9">
        <v>1</v>
      </c>
      <c r="B2" s="10">
        <v>29696.83312997816</v>
      </c>
      <c r="C2" s="10" t="s">
        <v>18</v>
      </c>
      <c r="D2" s="10" t="s">
        <v>19</v>
      </c>
      <c r="E2" s="10" t="s">
        <v>20</v>
      </c>
      <c r="F2" s="10" t="s">
        <v>20</v>
      </c>
      <c r="G2" s="10"/>
      <c r="H2" s="10" t="s">
        <v>21</v>
      </c>
      <c r="I2" s="11">
        <f>J2*0.1</f>
        <v>28253805.970804915</v>
      </c>
      <c r="J2" s="11">
        <f>(Q2/1000)*14782000</f>
        <v>282538059.70804912</v>
      </c>
      <c r="K2" s="10"/>
      <c r="L2" s="10" t="s">
        <v>22</v>
      </c>
      <c r="M2" s="10" t="s">
        <v>23</v>
      </c>
      <c r="N2" s="10"/>
      <c r="O2" s="10" t="s">
        <v>24</v>
      </c>
      <c r="P2" s="9">
        <v>1</v>
      </c>
      <c r="Q2" s="10">
        <v>19113.655777841235</v>
      </c>
      <c r="R2" s="10"/>
    </row>
    <row r="3" spans="1:18" hidden="1" x14ac:dyDescent="0.2">
      <c r="A3" s="9">
        <v>2</v>
      </c>
      <c r="B3" s="10">
        <v>5369.8619994489754</v>
      </c>
      <c r="C3" s="10" t="s">
        <v>25</v>
      </c>
      <c r="D3" s="10" t="s">
        <v>26</v>
      </c>
      <c r="E3" s="10" t="s">
        <v>20</v>
      </c>
      <c r="F3" s="10" t="s">
        <v>20</v>
      </c>
      <c r="G3" s="10"/>
      <c r="H3" s="10" t="s">
        <v>21</v>
      </c>
      <c r="I3" s="11">
        <f t="shared" ref="I3:I4" si="0">J3*0.1</f>
        <v>5105385.782293532</v>
      </c>
      <c r="J3" s="11">
        <f t="shared" ref="J3:J51" si="1">(Q3/1000)*14782000</f>
        <v>51053857.82293532</v>
      </c>
      <c r="K3" s="10"/>
      <c r="L3" s="10" t="s">
        <v>22</v>
      </c>
      <c r="M3" s="10" t="s">
        <v>23</v>
      </c>
      <c r="N3" s="10"/>
      <c r="O3" s="10" t="s">
        <v>24</v>
      </c>
      <c r="P3" s="9">
        <v>2</v>
      </c>
      <c r="Q3" s="10">
        <v>3453.7855380148371</v>
      </c>
      <c r="R3" s="10"/>
    </row>
    <row r="4" spans="1:18" hidden="1" x14ac:dyDescent="0.2">
      <c r="A4" s="9">
        <v>7</v>
      </c>
      <c r="B4" s="10">
        <v>24707.657737983969</v>
      </c>
      <c r="C4" s="10" t="s">
        <v>27</v>
      </c>
      <c r="D4" s="10" t="s">
        <v>28</v>
      </c>
      <c r="E4" s="10" t="s">
        <v>20</v>
      </c>
      <c r="F4" s="10" t="s">
        <v>20</v>
      </c>
      <c r="G4" s="10" t="s">
        <v>29</v>
      </c>
      <c r="H4" s="10" t="s">
        <v>21</v>
      </c>
      <c r="I4" s="11">
        <f t="shared" si="0"/>
        <v>23498016.370059717</v>
      </c>
      <c r="J4" s="11">
        <f t="shared" si="1"/>
        <v>234980163.70059717</v>
      </c>
      <c r="K4" s="10"/>
      <c r="L4" s="10" t="s">
        <v>23</v>
      </c>
      <c r="M4" s="10" t="s">
        <v>22</v>
      </c>
      <c r="N4" s="10"/>
      <c r="O4" s="10" t="s">
        <v>24</v>
      </c>
      <c r="P4" s="9">
        <v>3</v>
      </c>
      <c r="Q4" s="10">
        <v>15896.371512690919</v>
      </c>
      <c r="R4" s="10"/>
    </row>
    <row r="5" spans="1:18" hidden="1" x14ac:dyDescent="0.2">
      <c r="A5" s="9">
        <v>8</v>
      </c>
      <c r="B5" s="10">
        <v>18600.655171626957</v>
      </c>
      <c r="C5" s="10" t="s">
        <v>30</v>
      </c>
      <c r="D5" s="10" t="s">
        <v>31</v>
      </c>
      <c r="E5" s="10" t="s">
        <v>32</v>
      </c>
      <c r="F5" s="10" t="s">
        <v>33</v>
      </c>
      <c r="G5" s="10"/>
      <c r="H5" s="10" t="s">
        <v>21</v>
      </c>
      <c r="I5" s="11">
        <v>300000</v>
      </c>
      <c r="J5" s="11">
        <v>60000000</v>
      </c>
      <c r="K5" s="12">
        <v>45658</v>
      </c>
      <c r="L5" s="10" t="s">
        <v>23</v>
      </c>
      <c r="M5" s="10" t="s">
        <v>22</v>
      </c>
      <c r="N5" s="10" t="s">
        <v>34</v>
      </c>
      <c r="O5" s="10" t="s">
        <v>24</v>
      </c>
      <c r="P5" s="9">
        <v>4</v>
      </c>
      <c r="Q5" s="10">
        <v>11967.052674159908</v>
      </c>
      <c r="R5" s="10"/>
    </row>
    <row r="6" spans="1:18" hidden="1" x14ac:dyDescent="0.2">
      <c r="A6" s="9">
        <v>9</v>
      </c>
      <c r="B6" s="10">
        <v>8559.2557522843545</v>
      </c>
      <c r="C6" s="10" t="s">
        <v>35</v>
      </c>
      <c r="D6" s="10" t="s">
        <v>36</v>
      </c>
      <c r="E6" s="10" t="s">
        <v>20</v>
      </c>
      <c r="F6" s="10" t="s">
        <v>36</v>
      </c>
      <c r="G6" s="10" t="s">
        <v>29</v>
      </c>
      <c r="H6" s="10" t="s">
        <v>21</v>
      </c>
      <c r="I6" s="11">
        <f t="shared" ref="I6:I7" si="2">J6*0.1</f>
        <v>8163868.7204485871</v>
      </c>
      <c r="J6" s="11">
        <f t="shared" si="1"/>
        <v>81638687.204485863</v>
      </c>
      <c r="K6" s="10"/>
      <c r="L6" s="10" t="s">
        <v>23</v>
      </c>
      <c r="M6" s="10" t="s">
        <v>22</v>
      </c>
      <c r="N6" s="10"/>
      <c r="O6" s="10" t="s">
        <v>24</v>
      </c>
      <c r="P6" s="9">
        <v>5</v>
      </c>
      <c r="Q6" s="10">
        <v>5522.8444868411489</v>
      </c>
      <c r="R6" s="10"/>
    </row>
    <row r="7" spans="1:18" hidden="1" x14ac:dyDescent="0.2">
      <c r="A7" s="9">
        <v>11</v>
      </c>
      <c r="B7" s="10">
        <v>4283.346937242959</v>
      </c>
      <c r="C7" s="10" t="s">
        <v>37</v>
      </c>
      <c r="D7" s="10" t="s">
        <v>36</v>
      </c>
      <c r="E7" s="10" t="s">
        <v>20</v>
      </c>
      <c r="F7" s="10" t="s">
        <v>36</v>
      </c>
      <c r="G7" s="10"/>
      <c r="H7" s="10" t="s">
        <v>21</v>
      </c>
      <c r="I7" s="11">
        <f t="shared" si="2"/>
        <v>4091941.6839250433</v>
      </c>
      <c r="J7" s="11">
        <f t="shared" si="1"/>
        <v>40919416.83925043</v>
      </c>
      <c r="K7" s="10"/>
      <c r="L7" s="10" t="s">
        <v>23</v>
      </c>
      <c r="M7" s="10" t="s">
        <v>22</v>
      </c>
      <c r="N7" s="10"/>
      <c r="O7" s="10" t="s">
        <v>24</v>
      </c>
      <c r="P7" s="9">
        <v>6</v>
      </c>
      <c r="Q7" s="10">
        <v>2768.1921823332723</v>
      </c>
      <c r="R7" s="10"/>
    </row>
    <row r="8" spans="1:18" hidden="1" x14ac:dyDescent="0.2">
      <c r="A8" s="9">
        <v>18</v>
      </c>
      <c r="B8" s="10">
        <v>14205.563862501756</v>
      </c>
      <c r="C8" s="10" t="s">
        <v>38</v>
      </c>
      <c r="D8" s="10" t="s">
        <v>36</v>
      </c>
      <c r="E8" s="10" t="s">
        <v>20</v>
      </c>
      <c r="F8" s="10" t="s">
        <v>36</v>
      </c>
      <c r="G8" s="10"/>
      <c r="H8" s="10" t="s">
        <v>21</v>
      </c>
      <c r="I8" s="11">
        <v>3964000</v>
      </c>
      <c r="J8" s="11">
        <v>72124000</v>
      </c>
      <c r="K8" s="12">
        <v>46023</v>
      </c>
      <c r="L8" s="10" t="s">
        <v>22</v>
      </c>
      <c r="M8" s="10" t="s">
        <v>23</v>
      </c>
      <c r="N8" s="10"/>
      <c r="O8" s="10" t="s">
        <v>39</v>
      </c>
      <c r="P8" s="9">
        <v>7</v>
      </c>
      <c r="Q8" s="10">
        <v>9161.6745009633833</v>
      </c>
      <c r="R8" s="10"/>
    </row>
    <row r="9" spans="1:18" hidden="1" x14ac:dyDescent="0.2">
      <c r="A9" s="9">
        <v>19</v>
      </c>
      <c r="B9" s="10">
        <v>1323.4311236691997</v>
      </c>
      <c r="C9" s="10" t="s">
        <v>40</v>
      </c>
      <c r="D9" s="10" t="s">
        <v>36</v>
      </c>
      <c r="E9" s="10" t="s">
        <v>20</v>
      </c>
      <c r="F9" s="10" t="s">
        <v>36</v>
      </c>
      <c r="G9" s="10"/>
      <c r="H9" s="10" t="s">
        <v>21</v>
      </c>
      <c r="I9" s="11">
        <f>J9*0.1</f>
        <v>1262825.7427394395</v>
      </c>
      <c r="J9" s="11">
        <f t="shared" si="1"/>
        <v>12628257.427394394</v>
      </c>
      <c r="K9" s="10"/>
      <c r="L9" s="10" t="s">
        <v>22</v>
      </c>
      <c r="M9" s="10" t="s">
        <v>23</v>
      </c>
      <c r="N9" s="10"/>
      <c r="O9" s="10" t="s">
        <v>24</v>
      </c>
      <c r="P9" s="9">
        <v>8</v>
      </c>
      <c r="Q9" s="10">
        <v>854.29965007403553</v>
      </c>
      <c r="R9" s="10"/>
    </row>
    <row r="10" spans="1:18" hidden="1" x14ac:dyDescent="0.2">
      <c r="A10" s="9">
        <v>22</v>
      </c>
      <c r="B10" s="10">
        <v>14791.132063008459</v>
      </c>
      <c r="C10" s="10" t="s">
        <v>41</v>
      </c>
      <c r="D10" s="10" t="s">
        <v>36</v>
      </c>
      <c r="E10" s="10" t="s">
        <v>20</v>
      </c>
      <c r="F10" s="10" t="s">
        <v>36</v>
      </c>
      <c r="G10" s="10"/>
      <c r="H10" s="10" t="s">
        <v>21</v>
      </c>
      <c r="I10" s="11">
        <v>75100000</v>
      </c>
      <c r="J10" s="11">
        <v>136657000</v>
      </c>
      <c r="K10" s="12">
        <v>46023</v>
      </c>
      <c r="L10" s="10" t="s">
        <v>22</v>
      </c>
      <c r="M10" s="10" t="s">
        <v>23</v>
      </c>
      <c r="N10" s="10"/>
      <c r="O10" s="10" t="s">
        <v>39</v>
      </c>
      <c r="P10" s="9">
        <v>9</v>
      </c>
      <c r="Q10" s="10">
        <v>9540.7404552788375</v>
      </c>
      <c r="R10" s="10"/>
    </row>
    <row r="11" spans="1:18" hidden="1" x14ac:dyDescent="0.2">
      <c r="A11" s="9">
        <v>24</v>
      </c>
      <c r="B11" s="10">
        <v>1391.2131298654865</v>
      </c>
      <c r="C11" s="10" t="s">
        <v>42</v>
      </c>
      <c r="D11" s="10" t="s">
        <v>36</v>
      </c>
      <c r="E11" s="10" t="s">
        <v>20</v>
      </c>
      <c r="F11" s="10" t="s">
        <v>36</v>
      </c>
      <c r="G11" s="10"/>
      <c r="H11" s="10" t="s">
        <v>43</v>
      </c>
      <c r="I11" s="11">
        <f t="shared" ref="I11:I12" si="3">J11*0.1</f>
        <v>1327778.7072939696</v>
      </c>
      <c r="J11" s="11">
        <f t="shared" si="1"/>
        <v>13277787.072939696</v>
      </c>
      <c r="K11" s="10"/>
      <c r="L11" s="10" t="s">
        <v>22</v>
      </c>
      <c r="M11" s="10" t="s">
        <v>23</v>
      </c>
      <c r="N11" s="10"/>
      <c r="O11" s="10" t="s">
        <v>24</v>
      </c>
      <c r="P11" s="9">
        <v>10</v>
      </c>
      <c r="Q11" s="10">
        <v>898.24022953184249</v>
      </c>
      <c r="R11" s="10"/>
    </row>
    <row r="12" spans="1:18" hidden="1" x14ac:dyDescent="0.2">
      <c r="A12" s="9">
        <v>25</v>
      </c>
      <c r="B12" s="10">
        <v>2807.73173620138</v>
      </c>
      <c r="C12" s="10" t="s">
        <v>35</v>
      </c>
      <c r="D12" s="10" t="s">
        <v>36</v>
      </c>
      <c r="E12" s="10" t="s">
        <v>20</v>
      </c>
      <c r="F12" s="10" t="s">
        <v>36</v>
      </c>
      <c r="G12" s="10" t="s">
        <v>44</v>
      </c>
      <c r="H12" s="10" t="s">
        <v>21</v>
      </c>
      <c r="I12" s="11">
        <f t="shared" si="3"/>
        <v>2675244.8066362133</v>
      </c>
      <c r="J12" s="11">
        <f t="shared" si="1"/>
        <v>26752448.066362131</v>
      </c>
      <c r="K12" s="10"/>
      <c r="L12" s="10" t="s">
        <v>23</v>
      </c>
      <c r="M12" s="10" t="s">
        <v>22</v>
      </c>
      <c r="N12" s="10"/>
      <c r="O12" s="10" t="s">
        <v>24</v>
      </c>
      <c r="P12" s="9">
        <v>11</v>
      </c>
      <c r="Q12" s="10">
        <v>1809.7989491518151</v>
      </c>
      <c r="R12" s="10"/>
    </row>
    <row r="13" spans="1:18" hidden="1" x14ac:dyDescent="0.2">
      <c r="A13" s="9">
        <v>26</v>
      </c>
      <c r="B13" s="10">
        <v>30310.808846576077</v>
      </c>
      <c r="C13" s="10" t="s">
        <v>45</v>
      </c>
      <c r="D13" s="10" t="s">
        <v>46</v>
      </c>
      <c r="E13" s="10" t="s">
        <v>46</v>
      </c>
      <c r="F13" s="10" t="s">
        <v>46</v>
      </c>
      <c r="G13" s="10"/>
      <c r="H13" s="10" t="s">
        <v>43</v>
      </c>
      <c r="I13" s="11">
        <v>1500000</v>
      </c>
      <c r="J13" s="11">
        <v>120000000</v>
      </c>
      <c r="K13" s="12">
        <v>46388</v>
      </c>
      <c r="L13" s="10" t="s">
        <v>23</v>
      </c>
      <c r="M13" s="10" t="s">
        <v>22</v>
      </c>
      <c r="N13" s="10"/>
      <c r="O13" s="10" t="s">
        <v>24</v>
      </c>
      <c r="P13" s="9">
        <v>12</v>
      </c>
      <c r="Q13" s="10">
        <v>19659.144423368663</v>
      </c>
      <c r="R13" s="10"/>
    </row>
    <row r="14" spans="1:18" hidden="1" x14ac:dyDescent="0.2">
      <c r="A14" s="9">
        <v>28</v>
      </c>
      <c r="B14" s="10">
        <v>610.49527939235736</v>
      </c>
      <c r="C14" s="10" t="s">
        <v>47</v>
      </c>
      <c r="D14" s="10" t="s">
        <v>48</v>
      </c>
      <c r="E14" s="10" t="s">
        <v>48</v>
      </c>
      <c r="F14" s="10" t="s">
        <v>48</v>
      </c>
      <c r="G14" s="10"/>
      <c r="H14" s="10" t="s">
        <v>21</v>
      </c>
      <c r="I14" s="11">
        <f t="shared" ref="I14:I26" si="4">J14*0.1</f>
        <v>579464.72400731081</v>
      </c>
      <c r="J14" s="11">
        <f t="shared" si="1"/>
        <v>5794647.2400731081</v>
      </c>
      <c r="K14" s="10"/>
      <c r="L14" s="10" t="s">
        <v>23</v>
      </c>
      <c r="M14" s="10" t="s">
        <v>23</v>
      </c>
      <c r="N14" s="10" t="s">
        <v>49</v>
      </c>
      <c r="O14" s="10" t="s">
        <v>24</v>
      </c>
      <c r="P14" s="9">
        <v>13</v>
      </c>
      <c r="Q14" s="10">
        <v>392.00698417488218</v>
      </c>
      <c r="R14" s="10"/>
    </row>
    <row r="15" spans="1:18" hidden="1" x14ac:dyDescent="0.2">
      <c r="A15" s="9">
        <v>29</v>
      </c>
      <c r="B15" s="10">
        <v>1275.2577603671916</v>
      </c>
      <c r="C15" s="10" t="s">
        <v>50</v>
      </c>
      <c r="D15" s="10" t="s">
        <v>48</v>
      </c>
      <c r="E15" s="10" t="s">
        <v>48</v>
      </c>
      <c r="F15" s="10" t="s">
        <v>48</v>
      </c>
      <c r="G15" s="10"/>
      <c r="H15" s="10" t="s">
        <v>21</v>
      </c>
      <c r="I15" s="11">
        <f t="shared" si="4"/>
        <v>1212759.9530337264</v>
      </c>
      <c r="J15" s="11">
        <f t="shared" si="1"/>
        <v>12127599.530337265</v>
      </c>
      <c r="K15" s="10"/>
      <c r="L15" s="10" t="s">
        <v>23</v>
      </c>
      <c r="M15" s="10" t="s">
        <v>23</v>
      </c>
      <c r="N15" s="10" t="s">
        <v>51</v>
      </c>
      <c r="O15" s="10" t="s">
        <v>24</v>
      </c>
      <c r="P15" s="9">
        <v>14</v>
      </c>
      <c r="Q15" s="10">
        <v>820.43022123780702</v>
      </c>
      <c r="R15" s="10"/>
    </row>
    <row r="16" spans="1:18" hidden="1" x14ac:dyDescent="0.2">
      <c r="A16" s="9">
        <v>30</v>
      </c>
      <c r="B16" s="10">
        <v>2337.0640971329108</v>
      </c>
      <c r="C16" s="10" t="s">
        <v>52</v>
      </c>
      <c r="D16" s="10" t="s">
        <v>48</v>
      </c>
      <c r="E16" s="10" t="s">
        <v>48</v>
      </c>
      <c r="F16" s="10" t="s">
        <v>48</v>
      </c>
      <c r="G16" s="10"/>
      <c r="H16" s="10" t="s">
        <v>21</v>
      </c>
      <c r="I16" s="11">
        <f t="shared" si="4"/>
        <v>2222119.0082245758</v>
      </c>
      <c r="J16" s="11">
        <f t="shared" si="1"/>
        <v>22221190.082245756</v>
      </c>
      <c r="K16" s="10"/>
      <c r="L16" s="10" t="s">
        <v>23</v>
      </c>
      <c r="M16" s="10" t="s">
        <v>22</v>
      </c>
      <c r="N16" s="10" t="s">
        <v>49</v>
      </c>
      <c r="O16" s="10" t="s">
        <v>24</v>
      </c>
      <c r="P16" s="9">
        <v>15</v>
      </c>
      <c r="Q16" s="10">
        <v>1503.2600515658069</v>
      </c>
      <c r="R16" s="10"/>
    </row>
    <row r="17" spans="1:18" hidden="1" x14ac:dyDescent="0.2">
      <c r="A17" s="9">
        <v>31</v>
      </c>
      <c r="B17" s="10">
        <v>1160.8929933913662</v>
      </c>
      <c r="C17" s="10" t="s">
        <v>53</v>
      </c>
      <c r="D17" s="10" t="s">
        <v>48</v>
      </c>
      <c r="E17" s="10" t="s">
        <v>48</v>
      </c>
      <c r="F17" s="10" t="s">
        <v>48</v>
      </c>
      <c r="G17" s="10"/>
      <c r="H17" s="10" t="s">
        <v>21</v>
      </c>
      <c r="I17" s="11">
        <f t="shared" si="4"/>
        <v>1103120.6579178257</v>
      </c>
      <c r="J17" s="11">
        <f t="shared" si="1"/>
        <v>11031206.579178257</v>
      </c>
      <c r="K17" s="10"/>
      <c r="L17" s="10" t="s">
        <v>23</v>
      </c>
      <c r="M17" s="10" t="s">
        <v>23</v>
      </c>
      <c r="N17" s="10" t="s">
        <v>49</v>
      </c>
      <c r="O17" s="10" t="s">
        <v>24</v>
      </c>
      <c r="P17" s="9">
        <v>16</v>
      </c>
      <c r="Q17" s="10">
        <v>746.25940868476914</v>
      </c>
      <c r="R17" s="10"/>
    </row>
    <row r="18" spans="1:18" hidden="1" x14ac:dyDescent="0.2">
      <c r="A18" s="9">
        <v>32</v>
      </c>
      <c r="B18" s="10">
        <v>350.64163209848562</v>
      </c>
      <c r="C18" s="10" t="s">
        <v>54</v>
      </c>
      <c r="D18" s="10" t="s">
        <v>55</v>
      </c>
      <c r="E18" s="10" t="s">
        <v>55</v>
      </c>
      <c r="F18" s="10" t="s">
        <v>48</v>
      </c>
      <c r="G18" s="10"/>
      <c r="H18" s="10" t="s">
        <v>21</v>
      </c>
      <c r="I18" s="11">
        <f t="shared" si="4"/>
        <v>332686.0175529535</v>
      </c>
      <c r="J18" s="11">
        <f t="shared" si="1"/>
        <v>3326860.1755295349</v>
      </c>
      <c r="K18" s="10"/>
      <c r="L18" s="10" t="s">
        <v>23</v>
      </c>
      <c r="M18" s="10" t="s">
        <v>23</v>
      </c>
      <c r="N18" s="10" t="s">
        <v>49</v>
      </c>
      <c r="O18" s="10" t="s">
        <v>24</v>
      </c>
      <c r="P18" s="9">
        <v>17</v>
      </c>
      <c r="Q18" s="10">
        <v>225.0615732329546</v>
      </c>
      <c r="R18" s="10"/>
    </row>
    <row r="19" spans="1:18" hidden="1" x14ac:dyDescent="0.2">
      <c r="A19" s="9">
        <v>33</v>
      </c>
      <c r="B19" s="10">
        <v>2004.3893639527932</v>
      </c>
      <c r="C19" s="10" t="s">
        <v>56</v>
      </c>
      <c r="D19" s="10" t="s">
        <v>48</v>
      </c>
      <c r="E19" s="10" t="s">
        <v>48</v>
      </c>
      <c r="F19" s="10" t="s">
        <v>48</v>
      </c>
      <c r="G19" s="10"/>
      <c r="H19" s="10" t="s">
        <v>21</v>
      </c>
      <c r="I19" s="11">
        <f t="shared" si="4"/>
        <v>1904022.1355992258</v>
      </c>
      <c r="J19" s="11">
        <f t="shared" si="1"/>
        <v>19040221.355992258</v>
      </c>
      <c r="K19" s="10"/>
      <c r="L19" s="10" t="s">
        <v>23</v>
      </c>
      <c r="M19" s="10" t="s">
        <v>23</v>
      </c>
      <c r="N19" s="10" t="s">
        <v>49</v>
      </c>
      <c r="O19" s="10" t="s">
        <v>24</v>
      </c>
      <c r="P19" s="9">
        <v>18</v>
      </c>
      <c r="Q19" s="10">
        <v>1288.0680121764483</v>
      </c>
      <c r="R19" s="10"/>
    </row>
    <row r="20" spans="1:18" hidden="1" x14ac:dyDescent="0.2">
      <c r="A20" s="9">
        <v>34</v>
      </c>
      <c r="B20" s="10">
        <v>1859.4574512421491</v>
      </c>
      <c r="C20" s="10" t="s">
        <v>57</v>
      </c>
      <c r="D20" s="10" t="s">
        <v>48</v>
      </c>
      <c r="E20" s="10" t="s">
        <v>48</v>
      </c>
      <c r="F20" s="10" t="s">
        <v>48</v>
      </c>
      <c r="G20" s="10"/>
      <c r="H20" s="10" t="s">
        <v>21</v>
      </c>
      <c r="I20" s="11">
        <f t="shared" si="4"/>
        <v>1768493.6399946646</v>
      </c>
      <c r="J20" s="11">
        <f t="shared" si="1"/>
        <v>17684936.399946645</v>
      </c>
      <c r="K20" s="10"/>
      <c r="L20" s="10" t="s">
        <v>23</v>
      </c>
      <c r="M20" s="10" t="s">
        <v>23</v>
      </c>
      <c r="N20" s="10" t="s">
        <v>49</v>
      </c>
      <c r="O20" s="10" t="s">
        <v>24</v>
      </c>
      <c r="P20" s="9">
        <v>19</v>
      </c>
      <c r="Q20" s="10">
        <v>1196.3831957750401</v>
      </c>
      <c r="R20" s="10"/>
    </row>
    <row r="21" spans="1:18" hidden="1" x14ac:dyDescent="0.2">
      <c r="A21" s="9">
        <v>35</v>
      </c>
      <c r="B21" s="10">
        <v>4083.4813078678785</v>
      </c>
      <c r="C21" s="10" t="s">
        <v>58</v>
      </c>
      <c r="D21" s="10" t="s">
        <v>48</v>
      </c>
      <c r="E21" s="10" t="s">
        <v>48</v>
      </c>
      <c r="F21" s="10" t="s">
        <v>48</v>
      </c>
      <c r="G21" s="10"/>
      <c r="H21" s="10" t="s">
        <v>21</v>
      </c>
      <c r="I21" s="11">
        <f t="shared" si="4"/>
        <v>3880597.0546909678</v>
      </c>
      <c r="J21" s="11">
        <f t="shared" si="1"/>
        <v>38805970.546909675</v>
      </c>
      <c r="K21" s="10"/>
      <c r="L21" s="10" t="s">
        <v>23</v>
      </c>
      <c r="M21" s="10" t="s">
        <v>23</v>
      </c>
      <c r="N21" s="10" t="s">
        <v>49</v>
      </c>
      <c r="O21" s="10" t="s">
        <v>24</v>
      </c>
      <c r="P21" s="9">
        <v>20</v>
      </c>
      <c r="Q21" s="10">
        <v>2625.2178694973395</v>
      </c>
      <c r="R21" s="10"/>
    </row>
    <row r="22" spans="1:18" hidden="1" x14ac:dyDescent="0.2">
      <c r="A22" s="9">
        <v>37</v>
      </c>
      <c r="B22" s="10">
        <v>1175.9373835196154</v>
      </c>
      <c r="C22" s="10" t="s">
        <v>59</v>
      </c>
      <c r="D22" s="10" t="s">
        <v>48</v>
      </c>
      <c r="E22" s="10" t="s">
        <v>48</v>
      </c>
      <c r="F22" s="10" t="s">
        <v>48</v>
      </c>
      <c r="G22" s="10"/>
      <c r="H22" s="10" t="s">
        <v>21</v>
      </c>
      <c r="I22" s="11">
        <f t="shared" si="4"/>
        <v>1115730.6192412905</v>
      </c>
      <c r="J22" s="11">
        <f t="shared" si="1"/>
        <v>11157306.192412905</v>
      </c>
      <c r="K22" s="10"/>
      <c r="L22" s="10" t="s">
        <v>23</v>
      </c>
      <c r="M22" s="10" t="s">
        <v>60</v>
      </c>
      <c r="N22" s="10" t="s">
        <v>34</v>
      </c>
      <c r="O22" s="10" t="s">
        <v>24</v>
      </c>
      <c r="P22" s="9">
        <v>21</v>
      </c>
      <c r="Q22" s="10">
        <v>754.79002789966887</v>
      </c>
      <c r="R22" s="10"/>
    </row>
    <row r="23" spans="1:18" hidden="1" x14ac:dyDescent="0.2">
      <c r="A23" s="9">
        <v>38</v>
      </c>
      <c r="B23" s="10">
        <v>19741.238728323093</v>
      </c>
      <c r="C23" s="10" t="s">
        <v>61</v>
      </c>
      <c r="D23" s="10" t="s">
        <v>62</v>
      </c>
      <c r="E23" s="10" t="s">
        <v>63</v>
      </c>
      <c r="F23" s="10" t="s">
        <v>62</v>
      </c>
      <c r="G23" s="10"/>
      <c r="H23" s="10" t="s">
        <v>64</v>
      </c>
      <c r="I23" s="11">
        <f t="shared" si="4"/>
        <v>18755289.155809578</v>
      </c>
      <c r="J23" s="11">
        <f t="shared" si="1"/>
        <v>187552891.55809578</v>
      </c>
      <c r="K23" s="10"/>
      <c r="L23" s="10" t="s">
        <v>23</v>
      </c>
      <c r="M23" s="10" t="s">
        <v>22</v>
      </c>
      <c r="N23" s="10" t="s">
        <v>34</v>
      </c>
      <c r="O23" s="10" t="s">
        <v>24</v>
      </c>
      <c r="P23" s="9">
        <v>22</v>
      </c>
      <c r="Q23" s="10">
        <v>12687.923931680138</v>
      </c>
      <c r="R23" s="10"/>
    </row>
    <row r="24" spans="1:18" hidden="1" x14ac:dyDescent="0.2">
      <c r="A24" s="9">
        <v>39</v>
      </c>
      <c r="B24" s="10">
        <v>13903.13342890222</v>
      </c>
      <c r="C24" s="10" t="s">
        <v>65</v>
      </c>
      <c r="D24" s="10" t="s">
        <v>66</v>
      </c>
      <c r="E24" s="10" t="s">
        <v>20</v>
      </c>
      <c r="F24" s="10" t="s">
        <v>66</v>
      </c>
      <c r="G24" s="10"/>
      <c r="H24" s="10" t="s">
        <v>21</v>
      </c>
      <c r="I24" s="11">
        <f t="shared" si="4"/>
        <v>13173602.788164129</v>
      </c>
      <c r="J24" s="11">
        <f t="shared" si="1"/>
        <v>131736027.88164128</v>
      </c>
      <c r="K24" s="13">
        <v>46023.312615740739</v>
      </c>
      <c r="L24" s="10" t="s">
        <v>60</v>
      </c>
      <c r="M24" s="10" t="s">
        <v>60</v>
      </c>
      <c r="N24" s="10" t="s">
        <v>34</v>
      </c>
      <c r="O24" s="10" t="s">
        <v>39</v>
      </c>
      <c r="P24" s="9">
        <v>23</v>
      </c>
      <c r="Q24" s="10">
        <v>8911.9217887729192</v>
      </c>
      <c r="R24" s="10"/>
    </row>
    <row r="25" spans="1:18" hidden="1" x14ac:dyDescent="0.2">
      <c r="A25" s="9">
        <v>40</v>
      </c>
      <c r="B25" s="10">
        <v>12252.347919245574</v>
      </c>
      <c r="C25" s="10" t="s">
        <v>67</v>
      </c>
      <c r="D25" s="10" t="s">
        <v>68</v>
      </c>
      <c r="E25" s="10" t="s">
        <v>68</v>
      </c>
      <c r="F25" s="10" t="s">
        <v>68</v>
      </c>
      <c r="G25" s="10"/>
      <c r="H25" s="10" t="s">
        <v>21</v>
      </c>
      <c r="I25" s="11">
        <f t="shared" si="4"/>
        <v>11588594.879835032</v>
      </c>
      <c r="J25" s="11">
        <f t="shared" si="1"/>
        <v>115885948.79835032</v>
      </c>
      <c r="K25" s="10"/>
      <c r="L25" s="10" t="s">
        <v>23</v>
      </c>
      <c r="M25" s="10" t="s">
        <v>23</v>
      </c>
      <c r="N25" s="10"/>
      <c r="O25" s="10" t="s">
        <v>24</v>
      </c>
      <c r="P25" s="9">
        <v>24</v>
      </c>
      <c r="Q25" s="10">
        <v>7839.6664049756673</v>
      </c>
      <c r="R25" s="10"/>
    </row>
    <row r="26" spans="1:18" hidden="1" x14ac:dyDescent="0.2">
      <c r="A26" s="9">
        <v>41</v>
      </c>
      <c r="B26" s="10">
        <v>10432.180889759466</v>
      </c>
      <c r="C26" s="10" t="s">
        <v>69</v>
      </c>
      <c r="D26" s="10" t="s">
        <v>70</v>
      </c>
      <c r="E26" s="10" t="s">
        <v>70</v>
      </c>
      <c r="F26" s="10" t="s">
        <v>70</v>
      </c>
      <c r="G26" s="10"/>
      <c r="H26" s="10" t="s">
        <v>21</v>
      </c>
      <c r="I26" s="11">
        <f t="shared" si="4"/>
        <v>9869113.568391921</v>
      </c>
      <c r="J26" s="11">
        <f t="shared" si="1"/>
        <v>98691135.683919206</v>
      </c>
      <c r="K26" s="10"/>
      <c r="L26" s="10" t="s">
        <v>23</v>
      </c>
      <c r="M26" s="10" t="s">
        <v>23</v>
      </c>
      <c r="N26" s="10" t="s">
        <v>34</v>
      </c>
      <c r="O26" s="10" t="s">
        <v>39</v>
      </c>
      <c r="P26" s="9">
        <v>25</v>
      </c>
      <c r="Q26" s="10">
        <v>6676.4399732051961</v>
      </c>
      <c r="R26" s="10"/>
    </row>
    <row r="27" spans="1:18" hidden="1" x14ac:dyDescent="0.2">
      <c r="A27" s="9">
        <v>42</v>
      </c>
      <c r="B27" s="10">
        <v>1148.3285174376606</v>
      </c>
      <c r="C27" s="10" t="s">
        <v>71</v>
      </c>
      <c r="D27" s="10" t="s">
        <v>72</v>
      </c>
      <c r="E27" s="10" t="s">
        <v>72</v>
      </c>
      <c r="F27" s="10" t="s">
        <v>72</v>
      </c>
      <c r="G27" s="10"/>
      <c r="H27" s="10" t="s">
        <v>73</v>
      </c>
      <c r="I27" s="11">
        <v>500000</v>
      </c>
      <c r="J27" s="11">
        <v>8600000</v>
      </c>
      <c r="K27" s="12">
        <v>45658</v>
      </c>
      <c r="L27" s="10" t="s">
        <v>23</v>
      </c>
      <c r="M27" s="10" t="s">
        <v>23</v>
      </c>
      <c r="N27" s="10" t="s">
        <v>34</v>
      </c>
      <c r="O27" s="10" t="s">
        <v>24</v>
      </c>
      <c r="P27" s="9">
        <v>26</v>
      </c>
      <c r="Q27" s="10">
        <v>735.261754405224</v>
      </c>
      <c r="R27" s="10"/>
    </row>
    <row r="28" spans="1:18" hidden="1" x14ac:dyDescent="0.2">
      <c r="A28" s="9">
        <v>43</v>
      </c>
      <c r="B28" s="10">
        <v>6160.1826270119109</v>
      </c>
      <c r="C28" s="10" t="s">
        <v>74</v>
      </c>
      <c r="D28" s="10" t="s">
        <v>75</v>
      </c>
      <c r="E28" s="10" t="s">
        <v>20</v>
      </c>
      <c r="F28" s="10" t="s">
        <v>75</v>
      </c>
      <c r="G28" s="10"/>
      <c r="H28" s="10" t="s">
        <v>21</v>
      </c>
      <c r="I28" s="11">
        <f>J28*0.1</f>
        <v>5827110.3816129258</v>
      </c>
      <c r="J28" s="11">
        <f t="shared" si="1"/>
        <v>58271103.816129252</v>
      </c>
      <c r="K28" s="10"/>
      <c r="L28" s="10" t="s">
        <v>23</v>
      </c>
      <c r="M28" s="10" t="s">
        <v>22</v>
      </c>
      <c r="N28" s="10" t="s">
        <v>34</v>
      </c>
      <c r="O28" s="10" t="s">
        <v>24</v>
      </c>
      <c r="P28" s="9">
        <v>27</v>
      </c>
      <c r="Q28" s="10">
        <v>3942.0311064895991</v>
      </c>
      <c r="R28" s="10"/>
    </row>
    <row r="29" spans="1:18" hidden="1" x14ac:dyDescent="0.2">
      <c r="A29" s="9">
        <v>44</v>
      </c>
      <c r="B29" s="10">
        <v>1820.452605818939</v>
      </c>
      <c r="C29" s="10" t="s">
        <v>76</v>
      </c>
      <c r="D29" s="10" t="s">
        <v>75</v>
      </c>
      <c r="E29" s="10" t="s">
        <v>75</v>
      </c>
      <c r="F29" s="10" t="s">
        <v>75</v>
      </c>
      <c r="G29" s="10"/>
      <c r="H29" s="10" t="s">
        <v>21</v>
      </c>
      <c r="I29" s="11">
        <f t="shared" ref="I29" si="5">J29*0.1</f>
        <v>1718724.1565848226</v>
      </c>
      <c r="J29" s="11">
        <f t="shared" si="1"/>
        <v>17187241.565848224</v>
      </c>
      <c r="K29" s="10"/>
      <c r="L29" s="10" t="s">
        <v>23</v>
      </c>
      <c r="M29" s="10" t="s">
        <v>23</v>
      </c>
      <c r="N29" s="10" t="s">
        <v>34</v>
      </c>
      <c r="O29" s="10" t="s">
        <v>24</v>
      </c>
      <c r="P29" s="9">
        <v>28</v>
      </c>
      <c r="Q29" s="10">
        <v>1162.7142176869315</v>
      </c>
      <c r="R29" s="10"/>
    </row>
    <row r="30" spans="1:18" hidden="1" x14ac:dyDescent="0.2">
      <c r="A30" s="9">
        <v>45</v>
      </c>
      <c r="B30" s="10">
        <v>8121.6997517469199</v>
      </c>
      <c r="C30" s="10" t="s">
        <v>77</v>
      </c>
      <c r="D30" s="10" t="s">
        <v>78</v>
      </c>
      <c r="E30" s="10" t="s">
        <v>79</v>
      </c>
      <c r="F30" s="10" t="s">
        <v>79</v>
      </c>
      <c r="G30" s="10"/>
      <c r="H30" s="10" t="s">
        <v>43</v>
      </c>
      <c r="I30" s="11">
        <v>210000</v>
      </c>
      <c r="J30" s="11">
        <v>26000000</v>
      </c>
      <c r="K30" s="10"/>
      <c r="L30" s="10" t="s">
        <v>23</v>
      </c>
      <c r="M30" s="10" t="s">
        <v>23</v>
      </c>
      <c r="N30" s="10" t="s">
        <v>34</v>
      </c>
      <c r="O30" s="10" t="s">
        <v>80</v>
      </c>
      <c r="P30" s="9">
        <v>29</v>
      </c>
      <c r="Q30" s="10">
        <v>5268.8943540297314</v>
      </c>
      <c r="R30" s="10"/>
    </row>
    <row r="31" spans="1:18" hidden="1" x14ac:dyDescent="0.2">
      <c r="A31" s="9">
        <v>46</v>
      </c>
      <c r="B31" s="10">
        <v>365.61874700573389</v>
      </c>
      <c r="C31" s="10" t="s">
        <v>81</v>
      </c>
      <c r="D31" s="10" t="s">
        <v>82</v>
      </c>
      <c r="E31" s="10" t="s">
        <v>83</v>
      </c>
      <c r="F31" s="10" t="s">
        <v>83</v>
      </c>
      <c r="G31" s="10"/>
      <c r="H31" s="10" t="s">
        <v>21</v>
      </c>
      <c r="I31" s="11">
        <f>J31*0.1</f>
        <v>347179.87506611779</v>
      </c>
      <c r="J31" s="11">
        <f t="shared" si="1"/>
        <v>3471798.7506611776</v>
      </c>
      <c r="K31" s="10"/>
      <c r="L31" s="10" t="s">
        <v>23</v>
      </c>
      <c r="M31" s="10" t="s">
        <v>23</v>
      </c>
      <c r="N31" s="10" t="s">
        <v>34</v>
      </c>
      <c r="O31" s="10" t="s">
        <v>24</v>
      </c>
      <c r="P31" s="9">
        <v>30</v>
      </c>
      <c r="Q31" s="10">
        <v>234.86664528894448</v>
      </c>
      <c r="R31" s="10"/>
    </row>
    <row r="32" spans="1:18" hidden="1" x14ac:dyDescent="0.2">
      <c r="A32" s="9">
        <v>47</v>
      </c>
      <c r="B32" s="10">
        <v>1664.1175183336193</v>
      </c>
      <c r="C32" s="10" t="s">
        <v>84</v>
      </c>
      <c r="D32" s="10" t="s">
        <v>85</v>
      </c>
      <c r="E32" s="10" t="s">
        <v>85</v>
      </c>
      <c r="F32" s="10" t="s">
        <v>85</v>
      </c>
      <c r="G32" s="10"/>
      <c r="H32" s="10" t="s">
        <v>43</v>
      </c>
      <c r="I32" s="11">
        <v>250000</v>
      </c>
      <c r="J32" s="11">
        <v>10000000</v>
      </c>
      <c r="K32" s="13">
        <v>45444.35765046296</v>
      </c>
      <c r="L32" s="10" t="s">
        <v>23</v>
      </c>
      <c r="M32" s="10" t="s">
        <v>23</v>
      </c>
      <c r="N32" s="10" t="s">
        <v>34</v>
      </c>
      <c r="O32" s="10" t="s">
        <v>24</v>
      </c>
      <c r="P32" s="9">
        <v>31</v>
      </c>
      <c r="Q32" s="10">
        <v>1078.3111124069253</v>
      </c>
      <c r="R32" s="10"/>
    </row>
    <row r="33" spans="1:18" hidden="1" x14ac:dyDescent="0.2">
      <c r="A33" s="9">
        <v>48</v>
      </c>
      <c r="B33" s="10">
        <v>10662.030393373892</v>
      </c>
      <c r="C33" s="10" t="s">
        <v>86</v>
      </c>
      <c r="D33" s="10" t="s">
        <v>87</v>
      </c>
      <c r="E33" s="10" t="s">
        <v>20</v>
      </c>
      <c r="F33" s="10" t="s">
        <v>87</v>
      </c>
      <c r="G33" s="10"/>
      <c r="H33" s="10" t="s">
        <v>21</v>
      </c>
      <c r="I33" s="11">
        <f>J33*0.1</f>
        <v>10077924.215648128</v>
      </c>
      <c r="J33" s="11">
        <f t="shared" si="1"/>
        <v>100779242.15648127</v>
      </c>
      <c r="K33" s="10"/>
      <c r="L33" s="10" t="s">
        <v>23</v>
      </c>
      <c r="M33" s="10" t="s">
        <v>22</v>
      </c>
      <c r="N33" s="10" t="s">
        <v>34</v>
      </c>
      <c r="O33" s="10" t="s">
        <v>24</v>
      </c>
      <c r="P33" s="9">
        <v>32</v>
      </c>
      <c r="Q33" s="10">
        <v>6817.7000511758397</v>
      </c>
      <c r="R33" s="10"/>
    </row>
    <row r="34" spans="1:18" hidden="1" x14ac:dyDescent="0.2">
      <c r="A34" s="9">
        <v>49</v>
      </c>
      <c r="B34" s="10">
        <v>15942.234470940572</v>
      </c>
      <c r="C34" s="10" t="s">
        <v>88</v>
      </c>
      <c r="D34" s="10" t="s">
        <v>89</v>
      </c>
      <c r="E34" s="10" t="s">
        <v>89</v>
      </c>
      <c r="F34" s="10" t="s">
        <v>89</v>
      </c>
      <c r="G34" s="10"/>
      <c r="H34" s="10" t="s">
        <v>43</v>
      </c>
      <c r="I34" s="11">
        <f>J34*0.1</f>
        <v>15150892.315668035</v>
      </c>
      <c r="J34" s="11">
        <f t="shared" si="1"/>
        <v>151508923.15668035</v>
      </c>
      <c r="K34" s="10"/>
      <c r="L34" s="10" t="s">
        <v>23</v>
      </c>
      <c r="M34" s="10" t="s">
        <v>22</v>
      </c>
      <c r="N34" s="10" t="s">
        <v>90</v>
      </c>
      <c r="O34" s="10" t="s">
        <v>80</v>
      </c>
      <c r="P34" s="9">
        <v>33</v>
      </c>
      <c r="Q34" s="10">
        <v>10249.555077572748</v>
      </c>
      <c r="R34" s="10"/>
    </row>
    <row r="35" spans="1:18" hidden="1" x14ac:dyDescent="0.2">
      <c r="A35" s="9">
        <v>50</v>
      </c>
      <c r="B35" s="10">
        <v>22701.026177202628</v>
      </c>
      <c r="C35" s="10" t="s">
        <v>91</v>
      </c>
      <c r="D35" s="10" t="s">
        <v>89</v>
      </c>
      <c r="E35" s="10" t="s">
        <v>89</v>
      </c>
      <c r="F35" s="10" t="s">
        <v>89</v>
      </c>
      <c r="G35" s="10"/>
      <c r="H35" s="10" t="s">
        <v>43</v>
      </c>
      <c r="I35" s="11">
        <f t="shared" ref="I35:I46" si="6">J35*0.1</f>
        <v>21536497.007787466</v>
      </c>
      <c r="J35" s="11">
        <f t="shared" si="1"/>
        <v>215364970.07787463</v>
      </c>
      <c r="K35" s="10"/>
      <c r="L35" s="10" t="s">
        <v>23</v>
      </c>
      <c r="M35" s="10" t="s">
        <v>22</v>
      </c>
      <c r="N35" s="10" t="s">
        <v>34</v>
      </c>
      <c r="O35" s="10" t="s">
        <v>24</v>
      </c>
      <c r="P35" s="9">
        <v>34</v>
      </c>
      <c r="Q35" s="10">
        <v>14569.406716132771</v>
      </c>
      <c r="R35" s="10"/>
    </row>
    <row r="36" spans="1:18" hidden="1" x14ac:dyDescent="0.2">
      <c r="A36" s="9">
        <v>51</v>
      </c>
      <c r="B36" s="10">
        <v>10310.229137803823</v>
      </c>
      <c r="C36" s="10" t="s">
        <v>92</v>
      </c>
      <c r="D36" s="10" t="s">
        <v>83</v>
      </c>
      <c r="E36" s="10" t="s">
        <v>83</v>
      </c>
      <c r="F36" s="10" t="s">
        <v>83</v>
      </c>
      <c r="G36" s="10"/>
      <c r="H36" s="10" t="s">
        <v>21</v>
      </c>
      <c r="I36" s="11">
        <f t="shared" si="6"/>
        <v>9791544.3038601317</v>
      </c>
      <c r="J36" s="11">
        <f t="shared" si="1"/>
        <v>97915443.038601309</v>
      </c>
      <c r="K36" s="10"/>
      <c r="L36" s="10" t="s">
        <v>23</v>
      </c>
      <c r="M36" s="10" t="s">
        <v>23</v>
      </c>
      <c r="N36" s="10" t="s">
        <v>34</v>
      </c>
      <c r="O36" s="10" t="s">
        <v>24</v>
      </c>
      <c r="P36" s="9">
        <v>35</v>
      </c>
      <c r="Q36" s="10">
        <v>6623.9644864430602</v>
      </c>
      <c r="R36" s="10"/>
    </row>
    <row r="37" spans="1:18" hidden="1" x14ac:dyDescent="0.2">
      <c r="A37" s="9">
        <v>52</v>
      </c>
      <c r="B37" s="10">
        <v>2039.8331842120192</v>
      </c>
      <c r="C37" s="10" t="s">
        <v>92</v>
      </c>
      <c r="D37" s="10" t="s">
        <v>83</v>
      </c>
      <c r="E37" s="10" t="s">
        <v>83</v>
      </c>
      <c r="F37" s="10" t="s">
        <v>83</v>
      </c>
      <c r="G37" s="10"/>
      <c r="H37" s="10" t="s">
        <v>21</v>
      </c>
      <c r="I37" s="11">
        <f t="shared" si="6"/>
        <v>1933526.1979078536</v>
      </c>
      <c r="J37" s="11">
        <f t="shared" si="1"/>
        <v>19335261.979078535</v>
      </c>
      <c r="K37" s="10"/>
      <c r="L37" s="10" t="s">
        <v>23</v>
      </c>
      <c r="M37" s="10" t="s">
        <v>23</v>
      </c>
      <c r="N37" s="10" t="s">
        <v>34</v>
      </c>
      <c r="O37" s="10" t="s">
        <v>24</v>
      </c>
      <c r="P37" s="9">
        <v>36</v>
      </c>
      <c r="Q37" s="10">
        <v>1308.0274644214946</v>
      </c>
      <c r="R37" s="10"/>
    </row>
    <row r="38" spans="1:18" hidden="1" x14ac:dyDescent="0.2">
      <c r="A38" s="9">
        <v>53</v>
      </c>
      <c r="B38" s="10">
        <v>10145.302354101812</v>
      </c>
      <c r="C38" s="10" t="s">
        <v>93</v>
      </c>
      <c r="D38" s="10" t="s">
        <v>83</v>
      </c>
      <c r="E38" s="10" t="s">
        <v>83</v>
      </c>
      <c r="F38" s="10" t="s">
        <v>83</v>
      </c>
      <c r="G38" s="10"/>
      <c r="H38" s="10" t="s">
        <v>21</v>
      </c>
      <c r="I38" s="11">
        <f t="shared" si="6"/>
        <v>9633105.3443012591</v>
      </c>
      <c r="J38" s="11">
        <f t="shared" si="1"/>
        <v>96331053.44301258</v>
      </c>
      <c r="K38" s="10"/>
      <c r="L38" s="10" t="s">
        <v>23</v>
      </c>
      <c r="M38" s="10" t="s">
        <v>23</v>
      </c>
      <c r="N38" s="10" t="s">
        <v>34</v>
      </c>
      <c r="O38" s="10" t="s">
        <v>24</v>
      </c>
      <c r="P38" s="9">
        <v>37</v>
      </c>
      <c r="Q38" s="10">
        <v>6516.7807768240145</v>
      </c>
      <c r="R38" s="10"/>
    </row>
    <row r="39" spans="1:18" hidden="1" x14ac:dyDescent="0.2">
      <c r="A39" s="9">
        <v>54</v>
      </c>
      <c r="B39" s="10">
        <v>4743.6507287558215</v>
      </c>
      <c r="C39" s="10" t="s">
        <v>94</v>
      </c>
      <c r="D39" s="10" t="s">
        <v>83</v>
      </c>
      <c r="E39" s="10" t="s">
        <v>83</v>
      </c>
      <c r="F39" s="10" t="s">
        <v>83</v>
      </c>
      <c r="G39" s="10"/>
      <c r="H39" s="10" t="s">
        <v>21</v>
      </c>
      <c r="I39" s="11">
        <f t="shared" si="6"/>
        <v>4505344.4731233753</v>
      </c>
      <c r="J39" s="11">
        <f t="shared" si="1"/>
        <v>45053444.731233753</v>
      </c>
      <c r="K39" s="10"/>
      <c r="L39" s="10" t="s">
        <v>23</v>
      </c>
      <c r="M39" s="10" t="s">
        <v>23</v>
      </c>
      <c r="N39" s="10" t="s">
        <v>34</v>
      </c>
      <c r="O39" s="10" t="s">
        <v>24</v>
      </c>
      <c r="P39" s="9">
        <v>38</v>
      </c>
      <c r="Q39" s="10">
        <v>3047.8585259933534</v>
      </c>
      <c r="R39" s="10"/>
    </row>
    <row r="40" spans="1:18" hidden="1" x14ac:dyDescent="0.2">
      <c r="A40" s="9">
        <v>55</v>
      </c>
      <c r="B40" s="10">
        <v>2041.0758218391463</v>
      </c>
      <c r="C40" s="10" t="s">
        <v>95</v>
      </c>
      <c r="D40" s="10" t="s">
        <v>83</v>
      </c>
      <c r="E40" s="10" t="s">
        <v>83</v>
      </c>
      <c r="F40" s="10" t="s">
        <v>83</v>
      </c>
      <c r="G40" s="10"/>
      <c r="H40" s="10" t="s">
        <v>21</v>
      </c>
      <c r="I40" s="11">
        <f t="shared" si="6"/>
        <v>1937905.5681309612</v>
      </c>
      <c r="J40" s="11">
        <f t="shared" si="1"/>
        <v>19379055.681309611</v>
      </c>
      <c r="K40" s="10"/>
      <c r="L40" s="10" t="s">
        <v>23</v>
      </c>
      <c r="M40" s="10" t="s">
        <v>23</v>
      </c>
      <c r="N40" s="10" t="s">
        <v>34</v>
      </c>
      <c r="O40" s="10" t="s">
        <v>24</v>
      </c>
      <c r="P40" s="9">
        <v>39</v>
      </c>
      <c r="Q40" s="10">
        <v>1310.9901015633616</v>
      </c>
      <c r="R40" s="10"/>
    </row>
    <row r="41" spans="1:18" hidden="1" x14ac:dyDescent="0.2">
      <c r="A41" s="9">
        <v>56</v>
      </c>
      <c r="B41" s="10">
        <v>3588.244877359652</v>
      </c>
      <c r="C41" s="10" t="s">
        <v>96</v>
      </c>
      <c r="D41" s="10" t="s">
        <v>97</v>
      </c>
      <c r="E41" s="10" t="s">
        <v>97</v>
      </c>
      <c r="F41" s="10" t="s">
        <v>97</v>
      </c>
      <c r="G41" s="10"/>
      <c r="H41" s="10" t="s">
        <v>21</v>
      </c>
      <c r="I41" s="11">
        <f t="shared" si="6"/>
        <v>3422670.016781772</v>
      </c>
      <c r="J41" s="11">
        <f t="shared" si="1"/>
        <v>34226700.167817719</v>
      </c>
      <c r="K41" s="10"/>
      <c r="L41" s="10" t="s">
        <v>22</v>
      </c>
      <c r="M41" s="10" t="s">
        <v>23</v>
      </c>
      <c r="N41" s="10" t="s">
        <v>34</v>
      </c>
      <c r="O41" s="10" t="s">
        <v>24</v>
      </c>
      <c r="P41" s="9">
        <v>40</v>
      </c>
      <c r="Q41" s="10">
        <v>2315.4309408617046</v>
      </c>
      <c r="R41" s="10"/>
    </row>
    <row r="42" spans="1:18" hidden="1" x14ac:dyDescent="0.2">
      <c r="A42" s="9">
        <v>57</v>
      </c>
      <c r="B42" s="10">
        <v>8154.8509797194574</v>
      </c>
      <c r="C42" s="10" t="s">
        <v>98</v>
      </c>
      <c r="D42" s="10" t="s">
        <v>99</v>
      </c>
      <c r="E42" s="10" t="s">
        <v>99</v>
      </c>
      <c r="F42" s="10" t="s">
        <v>99</v>
      </c>
      <c r="G42" s="10"/>
      <c r="H42" s="10" t="s">
        <v>21</v>
      </c>
      <c r="I42" s="11">
        <f t="shared" si="6"/>
        <v>7782818.1513296254</v>
      </c>
      <c r="J42" s="11">
        <f t="shared" si="1"/>
        <v>77828181.513296247</v>
      </c>
      <c r="K42" s="10"/>
      <c r="L42" s="10" t="s">
        <v>23</v>
      </c>
      <c r="M42" s="10" t="s">
        <v>22</v>
      </c>
      <c r="N42" s="10"/>
      <c r="O42" s="10" t="s">
        <v>24</v>
      </c>
      <c r="P42" s="9">
        <v>41</v>
      </c>
      <c r="Q42" s="10">
        <v>5265.0643697264413</v>
      </c>
      <c r="R42" s="10"/>
    </row>
    <row r="43" spans="1:18" hidden="1" x14ac:dyDescent="0.2">
      <c r="A43" s="9">
        <v>58</v>
      </c>
      <c r="B43" s="10">
        <v>2856.1322674789362</v>
      </c>
      <c r="C43" s="10" t="s">
        <v>100</v>
      </c>
      <c r="D43" s="10" t="s">
        <v>99</v>
      </c>
      <c r="E43" s="10" t="s">
        <v>99</v>
      </c>
      <c r="F43" s="10" t="s">
        <v>99</v>
      </c>
      <c r="G43" s="10"/>
      <c r="H43" s="10" t="s">
        <v>21</v>
      </c>
      <c r="I43" s="11">
        <f t="shared" si="6"/>
        <v>2730523.8404501947</v>
      </c>
      <c r="J43" s="11">
        <f t="shared" si="1"/>
        <v>27305238.404501945</v>
      </c>
      <c r="K43" s="10"/>
      <c r="L43" s="10" t="s">
        <v>23</v>
      </c>
      <c r="M43" s="10" t="s">
        <v>22</v>
      </c>
      <c r="N43" s="10"/>
      <c r="O43" s="10" t="s">
        <v>24</v>
      </c>
      <c r="P43" s="9">
        <v>42</v>
      </c>
      <c r="Q43" s="10">
        <v>1847.1951295157587</v>
      </c>
      <c r="R43" s="10"/>
    </row>
    <row r="44" spans="1:18" hidden="1" x14ac:dyDescent="0.2">
      <c r="A44" s="9">
        <v>59</v>
      </c>
      <c r="B44" s="10">
        <v>5190.4727295586481</v>
      </c>
      <c r="C44" s="10" t="s">
        <v>101</v>
      </c>
      <c r="D44" s="10" t="s">
        <v>99</v>
      </c>
      <c r="E44" s="10" t="s">
        <v>99</v>
      </c>
      <c r="F44" s="10" t="s">
        <v>99</v>
      </c>
      <c r="G44" s="10"/>
      <c r="H44" s="10" t="s">
        <v>21</v>
      </c>
      <c r="I44" s="11">
        <f t="shared" si="6"/>
        <v>4958510.9943629075</v>
      </c>
      <c r="J44" s="11">
        <f t="shared" si="1"/>
        <v>49585109.943629071</v>
      </c>
      <c r="K44" s="10"/>
      <c r="L44" s="10" t="s">
        <v>23</v>
      </c>
      <c r="M44" s="10" t="s">
        <v>22</v>
      </c>
      <c r="N44" s="10"/>
      <c r="O44" s="10" t="s">
        <v>24</v>
      </c>
      <c r="P44" s="9">
        <v>43</v>
      </c>
      <c r="Q44" s="10">
        <v>3354.4249725090699</v>
      </c>
      <c r="R44" s="10"/>
    </row>
    <row r="45" spans="1:18" hidden="1" x14ac:dyDescent="0.2">
      <c r="A45" s="9">
        <v>60</v>
      </c>
      <c r="B45" s="10">
        <v>7047.5056615342755</v>
      </c>
      <c r="C45" s="10" t="s">
        <v>102</v>
      </c>
      <c r="D45" s="10" t="s">
        <v>99</v>
      </c>
      <c r="E45" s="10" t="s">
        <v>99</v>
      </c>
      <c r="F45" s="10" t="s">
        <v>99</v>
      </c>
      <c r="G45" s="10"/>
      <c r="H45" s="10" t="s">
        <v>21</v>
      </c>
      <c r="I45" s="11">
        <f t="shared" si="6"/>
        <v>6730934.9105729908</v>
      </c>
      <c r="J45" s="11">
        <f t="shared" si="1"/>
        <v>67309349.105729908</v>
      </c>
      <c r="K45" s="10"/>
      <c r="L45" s="10" t="s">
        <v>23</v>
      </c>
      <c r="M45" s="10" t="s">
        <v>22</v>
      </c>
      <c r="N45" s="10"/>
      <c r="O45" s="10" t="s">
        <v>24</v>
      </c>
      <c r="P45" s="9">
        <v>44</v>
      </c>
      <c r="Q45" s="10">
        <v>4553.4669940285412</v>
      </c>
      <c r="R45" s="10"/>
    </row>
    <row r="46" spans="1:18" hidden="1" x14ac:dyDescent="0.2">
      <c r="A46" s="9">
        <v>61</v>
      </c>
      <c r="B46" s="10">
        <v>7665.3518204863867</v>
      </c>
      <c r="C46" s="10" t="s">
        <v>103</v>
      </c>
      <c r="D46" s="10" t="s">
        <v>31</v>
      </c>
      <c r="E46" s="10" t="s">
        <v>31</v>
      </c>
      <c r="F46" s="10" t="s">
        <v>31</v>
      </c>
      <c r="G46" s="10"/>
      <c r="H46" s="10" t="s">
        <v>21</v>
      </c>
      <c r="I46" s="11">
        <f t="shared" si="6"/>
        <v>7296991.0986865005</v>
      </c>
      <c r="J46" s="11">
        <f t="shared" si="1"/>
        <v>72969910.986864999</v>
      </c>
      <c r="K46" s="10"/>
      <c r="L46" s="10" t="s">
        <v>23</v>
      </c>
      <c r="M46" s="10" t="s">
        <v>22</v>
      </c>
      <c r="N46" s="10"/>
      <c r="O46" s="10" t="s">
        <v>24</v>
      </c>
      <c r="P46" s="9">
        <v>45</v>
      </c>
      <c r="Q46" s="10">
        <v>4936.4031245342312</v>
      </c>
      <c r="R46" s="10"/>
    </row>
    <row r="47" spans="1:18" hidden="1" x14ac:dyDescent="0.2">
      <c r="A47" s="9">
        <v>62</v>
      </c>
      <c r="B47" s="10">
        <v>1471.9302544227291</v>
      </c>
      <c r="C47" s="10" t="s">
        <v>104</v>
      </c>
      <c r="D47" s="10" t="s">
        <v>105</v>
      </c>
      <c r="E47" s="10" t="s">
        <v>106</v>
      </c>
      <c r="F47" s="10" t="s">
        <v>107</v>
      </c>
      <c r="G47" s="10"/>
      <c r="H47" s="10" t="s">
        <v>21</v>
      </c>
      <c r="I47" s="11">
        <v>100000</v>
      </c>
      <c r="J47" s="11">
        <v>16000000</v>
      </c>
      <c r="K47" s="10"/>
      <c r="L47" s="10" t="s">
        <v>23</v>
      </c>
      <c r="M47" s="10" t="s">
        <v>23</v>
      </c>
      <c r="N47" s="10" t="s">
        <v>34</v>
      </c>
      <c r="O47" s="10" t="s">
        <v>24</v>
      </c>
      <c r="P47" s="9">
        <v>46</v>
      </c>
      <c r="Q47" s="10">
        <v>948.28646827166301</v>
      </c>
      <c r="R47" s="10"/>
    </row>
    <row r="48" spans="1:18" hidden="1" x14ac:dyDescent="0.2">
      <c r="A48" s="9">
        <v>63</v>
      </c>
      <c r="B48" s="10">
        <v>769.02570245871004</v>
      </c>
      <c r="C48" s="10" t="s">
        <v>108</v>
      </c>
      <c r="D48" s="10" t="s">
        <v>109</v>
      </c>
      <c r="E48" s="10" t="s">
        <v>109</v>
      </c>
      <c r="F48" s="10" t="s">
        <v>109</v>
      </c>
      <c r="G48" s="10" t="s">
        <v>110</v>
      </c>
      <c r="H48" s="10" t="s">
        <v>21</v>
      </c>
      <c r="I48" s="11">
        <f>J48*0.1</f>
        <v>732560.85677932797</v>
      </c>
      <c r="J48" s="11">
        <f t="shared" si="1"/>
        <v>7325608.567793279</v>
      </c>
      <c r="K48" s="10"/>
      <c r="L48" s="10" t="s">
        <v>23</v>
      </c>
      <c r="M48" s="10" t="s">
        <v>22</v>
      </c>
      <c r="N48" s="10" t="s">
        <v>34</v>
      </c>
      <c r="O48" s="10" t="s">
        <v>24</v>
      </c>
      <c r="P48" s="9">
        <v>47</v>
      </c>
      <c r="Q48" s="10">
        <v>495.57627978577182</v>
      </c>
      <c r="R48" s="10"/>
    </row>
    <row r="49" spans="1:18" hidden="1" x14ac:dyDescent="0.2">
      <c r="A49" s="9">
        <v>64</v>
      </c>
      <c r="B49" s="10">
        <v>4442.6052938795083</v>
      </c>
      <c r="C49" s="10" t="s">
        <v>111</v>
      </c>
      <c r="D49" s="10" t="s">
        <v>112</v>
      </c>
      <c r="E49" s="10" t="s">
        <v>112</v>
      </c>
      <c r="F49" s="10" t="s">
        <v>112</v>
      </c>
      <c r="G49" s="10"/>
      <c r="H49" s="10" t="s">
        <v>43</v>
      </c>
      <c r="I49" s="11">
        <v>4005000</v>
      </c>
      <c r="J49" s="11">
        <v>72884000</v>
      </c>
      <c r="K49" s="12">
        <v>46023</v>
      </c>
      <c r="L49" s="10" t="s">
        <v>22</v>
      </c>
      <c r="M49" s="10" t="s">
        <v>23</v>
      </c>
      <c r="N49" s="10" t="s">
        <v>34</v>
      </c>
      <c r="O49" s="10" t="s">
        <v>24</v>
      </c>
      <c r="P49" s="9">
        <v>48</v>
      </c>
      <c r="Q49" s="10">
        <v>2864.9998433016808</v>
      </c>
      <c r="R49" s="10"/>
    </row>
    <row r="50" spans="1:18" hidden="1" x14ac:dyDescent="0.2">
      <c r="A50" s="9">
        <v>71</v>
      </c>
      <c r="B50" s="10">
        <v>5734.7162753203229</v>
      </c>
      <c r="C50" s="10" t="s">
        <v>113</v>
      </c>
      <c r="D50" s="10" t="s">
        <v>112</v>
      </c>
      <c r="E50" s="10" t="s">
        <v>20</v>
      </c>
      <c r="F50" s="10" t="s">
        <v>112</v>
      </c>
      <c r="G50" s="10" t="s">
        <v>114</v>
      </c>
      <c r="H50" s="10" t="s">
        <v>21</v>
      </c>
      <c r="I50" s="11">
        <f t="shared" ref="I50:I51" si="7">J50*0.1</f>
        <v>5470822.2333999109</v>
      </c>
      <c r="J50" s="11">
        <f t="shared" si="1"/>
        <v>54708222.333999105</v>
      </c>
      <c r="K50" s="10"/>
      <c r="L50" s="10" t="s">
        <v>23</v>
      </c>
      <c r="M50" s="10" t="s">
        <v>22</v>
      </c>
      <c r="N50" s="10" t="s">
        <v>34</v>
      </c>
      <c r="O50" s="10" t="s">
        <v>24</v>
      </c>
      <c r="P50" s="9">
        <v>49</v>
      </c>
      <c r="Q50" s="10">
        <v>3701.0027285887641</v>
      </c>
      <c r="R50" s="10"/>
    </row>
    <row r="51" spans="1:18" hidden="1" x14ac:dyDescent="0.2">
      <c r="A51" s="9">
        <v>72</v>
      </c>
      <c r="B51" s="10">
        <v>5372.5890874421802</v>
      </c>
      <c r="C51" s="10" t="s">
        <v>115</v>
      </c>
      <c r="D51" s="10" t="s">
        <v>116</v>
      </c>
      <c r="E51" s="10" t="s">
        <v>20</v>
      </c>
      <c r="F51" s="10" t="s">
        <v>116</v>
      </c>
      <c r="G51" s="10"/>
      <c r="H51" s="10" t="s">
        <v>21</v>
      </c>
      <c r="I51" s="11">
        <f t="shared" si="7"/>
        <v>5111606.2612524107</v>
      </c>
      <c r="J51" s="11">
        <f t="shared" si="1"/>
        <v>51116062.6125241</v>
      </c>
      <c r="K51" s="10"/>
      <c r="L51" s="10" t="s">
        <v>22</v>
      </c>
      <c r="M51" s="10" t="s">
        <v>23</v>
      </c>
      <c r="N51" s="10" t="s">
        <v>34</v>
      </c>
      <c r="O51" s="10" t="s">
        <v>24</v>
      </c>
      <c r="P51" s="9">
        <v>50</v>
      </c>
      <c r="Q51" s="10">
        <v>3457.993682351786</v>
      </c>
      <c r="R51" s="10"/>
    </row>
    <row r="52" spans="1:18" x14ac:dyDescent="0.2">
      <c r="A52" s="9">
        <v>73</v>
      </c>
      <c r="B52" s="10">
        <v>603.24826540446725</v>
      </c>
      <c r="C52" s="10" t="s">
        <v>117</v>
      </c>
      <c r="D52" s="10" t="s">
        <v>118</v>
      </c>
      <c r="E52" s="10" t="s">
        <v>20</v>
      </c>
      <c r="F52" s="10" t="s">
        <v>119</v>
      </c>
      <c r="G52" s="10" t="s">
        <v>120</v>
      </c>
      <c r="H52" s="10" t="s">
        <v>121</v>
      </c>
      <c r="I52" s="11">
        <v>700000</v>
      </c>
      <c r="J52" s="11">
        <v>21000000</v>
      </c>
      <c r="K52" s="12">
        <v>45229</v>
      </c>
      <c r="L52" s="10" t="s">
        <v>22</v>
      </c>
      <c r="M52" s="10" t="s">
        <v>23</v>
      </c>
      <c r="N52" s="10" t="s">
        <v>34</v>
      </c>
      <c r="O52" s="10" t="s">
        <v>122</v>
      </c>
      <c r="P52" s="9">
        <v>51</v>
      </c>
      <c r="Q52" s="10">
        <v>383.46467636212446</v>
      </c>
      <c r="R52" s="10"/>
    </row>
    <row r="53" spans="1:18" x14ac:dyDescent="0.2">
      <c r="A53" s="9">
        <v>74</v>
      </c>
      <c r="B53" s="10">
        <v>172.60714343467941</v>
      </c>
      <c r="C53" s="10" t="s">
        <v>123</v>
      </c>
      <c r="D53" s="10" t="s">
        <v>119</v>
      </c>
      <c r="E53" s="10" t="s">
        <v>119</v>
      </c>
      <c r="F53" s="10" t="s">
        <v>119</v>
      </c>
      <c r="G53" s="10" t="s">
        <v>124</v>
      </c>
      <c r="H53" s="10" t="s">
        <v>121</v>
      </c>
      <c r="I53" s="11">
        <v>2100000</v>
      </c>
      <c r="J53" s="11">
        <v>36000000</v>
      </c>
      <c r="K53" s="12">
        <v>45229</v>
      </c>
      <c r="L53" s="10" t="s">
        <v>23</v>
      </c>
      <c r="M53" s="10" t="s">
        <v>23</v>
      </c>
      <c r="N53" s="10" t="s">
        <v>34</v>
      </c>
      <c r="O53" s="10" t="s">
        <v>122</v>
      </c>
      <c r="P53" s="9">
        <v>52</v>
      </c>
      <c r="Q53" s="10">
        <v>109.88929648080907</v>
      </c>
      <c r="R53" s="10"/>
    </row>
    <row r="54" spans="1:18" hidden="1" x14ac:dyDescent="0.2">
      <c r="A54" s="9">
        <v>75</v>
      </c>
      <c r="B54" s="10">
        <v>1121.6925213831962</v>
      </c>
      <c r="C54" s="10" t="s">
        <v>125</v>
      </c>
      <c r="D54" s="10" t="s">
        <v>119</v>
      </c>
      <c r="E54" s="10" t="s">
        <v>126</v>
      </c>
      <c r="F54" s="10" t="s">
        <v>119</v>
      </c>
      <c r="G54" s="10" t="s">
        <v>127</v>
      </c>
      <c r="H54" s="10" t="s">
        <v>73</v>
      </c>
      <c r="I54" s="11">
        <v>1000000</v>
      </c>
      <c r="J54" s="11">
        <v>13000000</v>
      </c>
      <c r="K54" s="12">
        <v>45383</v>
      </c>
      <c r="L54" s="10" t="s">
        <v>22</v>
      </c>
      <c r="M54" s="10" t="s">
        <v>23</v>
      </c>
      <c r="N54" s="10" t="s">
        <v>34</v>
      </c>
      <c r="O54" s="10" t="s">
        <v>39</v>
      </c>
      <c r="P54" s="9">
        <v>53</v>
      </c>
      <c r="Q54" s="10">
        <v>713.06301872487131</v>
      </c>
      <c r="R54" s="10"/>
    </row>
    <row r="55" spans="1:18" hidden="1" x14ac:dyDescent="0.2">
      <c r="A55" s="9">
        <v>76</v>
      </c>
      <c r="B55" s="10">
        <v>10283.789937072046</v>
      </c>
      <c r="C55" s="10" t="s">
        <v>128</v>
      </c>
      <c r="D55" s="10" t="s">
        <v>119</v>
      </c>
      <c r="E55" s="10" t="s">
        <v>119</v>
      </c>
      <c r="F55" s="10" t="s">
        <v>119</v>
      </c>
      <c r="G55" s="10" t="s">
        <v>129</v>
      </c>
      <c r="H55" s="10" t="s">
        <v>21</v>
      </c>
      <c r="I55" s="11">
        <v>1000000</v>
      </c>
      <c r="J55" s="11">
        <v>10000000</v>
      </c>
      <c r="K55" s="12">
        <v>45292</v>
      </c>
      <c r="L55" s="10" t="s">
        <v>23</v>
      </c>
      <c r="M55" s="10" t="s">
        <v>23</v>
      </c>
      <c r="N55" s="10" t="s">
        <v>34</v>
      </c>
      <c r="O55" s="10" t="s">
        <v>39</v>
      </c>
      <c r="P55" s="9">
        <v>54</v>
      </c>
      <c r="Q55" s="10">
        <v>6544.6060295063708</v>
      </c>
      <c r="R55" s="10"/>
    </row>
    <row r="56" spans="1:18" hidden="1" x14ac:dyDescent="0.2">
      <c r="A56" s="9">
        <v>77</v>
      </c>
      <c r="B56" s="10">
        <v>43770.73099917511</v>
      </c>
      <c r="C56" s="10" t="s">
        <v>130</v>
      </c>
      <c r="D56" s="10" t="s">
        <v>131</v>
      </c>
      <c r="E56" s="10" t="s">
        <v>20</v>
      </c>
      <c r="F56" s="10" t="s">
        <v>132</v>
      </c>
      <c r="G56" s="10" t="s">
        <v>133</v>
      </c>
      <c r="H56" s="10" t="s">
        <v>21</v>
      </c>
      <c r="I56" s="11">
        <f t="shared" ref="I56:I57" si="8">J56*0.1</f>
        <v>41607904.091730118</v>
      </c>
      <c r="J56" s="11">
        <f t="shared" ref="J56:J57" si="9">(Q56/1000)*14782000</f>
        <v>416079040.91730118</v>
      </c>
      <c r="K56" s="10"/>
      <c r="L56" s="10" t="s">
        <v>23</v>
      </c>
      <c r="M56" s="10" t="s">
        <v>22</v>
      </c>
      <c r="N56" s="10" t="s">
        <v>34</v>
      </c>
      <c r="O56" s="10" t="s">
        <v>24</v>
      </c>
      <c r="P56" s="9">
        <v>55</v>
      </c>
      <c r="Q56" s="10">
        <v>28147.682378385955</v>
      </c>
      <c r="R56" s="10"/>
    </row>
    <row r="57" spans="1:18" hidden="1" x14ac:dyDescent="0.2">
      <c r="A57" s="9">
        <v>79</v>
      </c>
      <c r="B57" s="10">
        <v>9363.8923159778242</v>
      </c>
      <c r="C57" s="10" t="s">
        <v>134</v>
      </c>
      <c r="D57" s="10" t="s">
        <v>135</v>
      </c>
      <c r="E57" s="10" t="s">
        <v>135</v>
      </c>
      <c r="F57" s="10" t="s">
        <v>135</v>
      </c>
      <c r="G57" s="10"/>
      <c r="H57" s="10" t="s">
        <v>21</v>
      </c>
      <c r="I57" s="11">
        <f t="shared" si="8"/>
        <v>8847172.5526433624</v>
      </c>
      <c r="J57" s="11">
        <f t="shared" si="9"/>
        <v>88471725.526433617</v>
      </c>
      <c r="K57" s="10"/>
      <c r="L57" s="10" t="s">
        <v>23</v>
      </c>
      <c r="M57" s="10" t="s">
        <v>23</v>
      </c>
      <c r="N57" s="10" t="s">
        <v>34</v>
      </c>
      <c r="O57" s="10" t="s">
        <v>24</v>
      </c>
      <c r="P57" s="9">
        <v>56</v>
      </c>
      <c r="Q57" s="10">
        <v>5985.098466136762</v>
      </c>
      <c r="R57" s="10"/>
    </row>
    <row r="58" spans="1:18" x14ac:dyDescent="0.2">
      <c r="A58" s="9">
        <v>80</v>
      </c>
      <c r="B58" s="10">
        <v>12314.86501555305</v>
      </c>
      <c r="C58" s="10" t="s">
        <v>136</v>
      </c>
      <c r="D58" s="10" t="s">
        <v>137</v>
      </c>
      <c r="E58" s="10" t="s">
        <v>138</v>
      </c>
      <c r="F58" s="10" t="s">
        <v>137</v>
      </c>
      <c r="G58" s="10"/>
      <c r="H58" s="10" t="s">
        <v>21</v>
      </c>
      <c r="I58" s="11">
        <f>J58*0.5</f>
        <v>20147.786996991985</v>
      </c>
      <c r="J58" s="11">
        <f>(Q58/1000)*5100</f>
        <v>40295.57399398397</v>
      </c>
      <c r="K58" s="10"/>
      <c r="L58" s="10" t="s">
        <v>23</v>
      </c>
      <c r="M58" s="10" t="s">
        <v>23</v>
      </c>
      <c r="N58" s="10" t="s">
        <v>34</v>
      </c>
      <c r="O58" s="10" t="s">
        <v>139</v>
      </c>
      <c r="P58" s="9">
        <v>57</v>
      </c>
      <c r="Q58" s="10">
        <v>7901.0929399968572</v>
      </c>
      <c r="R58" s="10"/>
    </row>
    <row r="59" spans="1:18" hidden="1" x14ac:dyDescent="0.2">
      <c r="A59" s="9">
        <v>81</v>
      </c>
      <c r="B59" s="10">
        <v>3315.4640651911109</v>
      </c>
      <c r="C59" s="10" t="s">
        <v>98</v>
      </c>
      <c r="D59" s="10" t="s">
        <v>140</v>
      </c>
      <c r="E59" s="10" t="s">
        <v>140</v>
      </c>
      <c r="F59" s="10" t="s">
        <v>140</v>
      </c>
      <c r="G59" s="10" t="s">
        <v>141</v>
      </c>
      <c r="H59" s="10" t="s">
        <v>21</v>
      </c>
      <c r="I59" s="11">
        <f t="shared" ref="I59:I62" si="10">J59*0.1</f>
        <v>3164032.4887957587</v>
      </c>
      <c r="J59" s="11">
        <f t="shared" ref="J59:J62" si="11">(Q59/1000)*14782000</f>
        <v>31640324.887957584</v>
      </c>
      <c r="K59" s="10"/>
      <c r="L59" s="10" t="s">
        <v>23</v>
      </c>
      <c r="M59" s="10" t="s">
        <v>22</v>
      </c>
      <c r="N59" s="10" t="s">
        <v>34</v>
      </c>
      <c r="O59" s="10" t="s">
        <v>24</v>
      </c>
      <c r="P59" s="9">
        <v>58</v>
      </c>
      <c r="Q59" s="10">
        <v>2140.4630556053025</v>
      </c>
      <c r="R59" s="10"/>
    </row>
    <row r="60" spans="1:18" hidden="1" x14ac:dyDescent="0.2">
      <c r="A60" s="9">
        <v>82</v>
      </c>
      <c r="B60" s="10">
        <v>1377.7671656518019</v>
      </c>
      <c r="C60" s="10" t="s">
        <v>98</v>
      </c>
      <c r="D60" s="10" t="s">
        <v>140</v>
      </c>
      <c r="E60" s="10" t="s">
        <v>140</v>
      </c>
      <c r="F60" s="10" t="s">
        <v>140</v>
      </c>
      <c r="G60" s="10" t="s">
        <v>114</v>
      </c>
      <c r="H60" s="10" t="s">
        <v>21</v>
      </c>
      <c r="I60" s="11">
        <f t="shared" si="10"/>
        <v>1315075.9026905387</v>
      </c>
      <c r="J60" s="11">
        <f t="shared" si="11"/>
        <v>13150759.026905386</v>
      </c>
      <c r="K60" s="10"/>
      <c r="L60" s="10" t="s">
        <v>23</v>
      </c>
      <c r="M60" s="10" t="s">
        <v>22</v>
      </c>
      <c r="N60" s="10" t="s">
        <v>34</v>
      </c>
      <c r="O60" s="10" t="s">
        <v>24</v>
      </c>
      <c r="P60" s="9">
        <v>59</v>
      </c>
      <c r="Q60" s="10">
        <v>889.64680198250483</v>
      </c>
      <c r="R60" s="10"/>
    </row>
    <row r="61" spans="1:18" hidden="1" x14ac:dyDescent="0.2">
      <c r="A61" s="9">
        <v>83</v>
      </c>
      <c r="B61" s="10">
        <v>5473.1247476866738</v>
      </c>
      <c r="C61" s="10" t="s">
        <v>98</v>
      </c>
      <c r="D61" s="10" t="s">
        <v>140</v>
      </c>
      <c r="E61" s="10" t="s">
        <v>140</v>
      </c>
      <c r="F61" s="10" t="s">
        <v>140</v>
      </c>
      <c r="G61" s="10" t="s">
        <v>142</v>
      </c>
      <c r="H61" s="10" t="s">
        <v>21</v>
      </c>
      <c r="I61" s="11">
        <f t="shared" si="10"/>
        <v>5223113.7901374772</v>
      </c>
      <c r="J61" s="11">
        <f t="shared" si="11"/>
        <v>52231137.901374765</v>
      </c>
      <c r="K61" s="10"/>
      <c r="L61" s="10" t="s">
        <v>23</v>
      </c>
      <c r="M61" s="10" t="s">
        <v>22</v>
      </c>
      <c r="N61" s="10" t="s">
        <v>34</v>
      </c>
      <c r="O61" s="10" t="s">
        <v>24</v>
      </c>
      <c r="P61" s="9">
        <v>60</v>
      </c>
      <c r="Q61" s="10">
        <v>3533.4283521427928</v>
      </c>
      <c r="R61" s="10"/>
    </row>
    <row r="62" spans="1:18" hidden="1" x14ac:dyDescent="0.2">
      <c r="A62" s="9">
        <v>84</v>
      </c>
      <c r="B62" s="10">
        <v>7867.4786436779796</v>
      </c>
      <c r="C62" s="10" t="s">
        <v>143</v>
      </c>
      <c r="D62" s="10" t="s">
        <v>144</v>
      </c>
      <c r="E62" s="10" t="s">
        <v>145</v>
      </c>
      <c r="F62" s="10" t="s">
        <v>144</v>
      </c>
      <c r="G62" s="10"/>
      <c r="H62" s="10" t="s">
        <v>21</v>
      </c>
      <c r="I62" s="11">
        <f t="shared" si="10"/>
        <v>7486069.0027029626</v>
      </c>
      <c r="J62" s="11">
        <f t="shared" si="11"/>
        <v>74860690.027029619</v>
      </c>
      <c r="K62" s="12">
        <v>46023</v>
      </c>
      <c r="L62" s="10" t="s">
        <v>23</v>
      </c>
      <c r="M62" s="10" t="s">
        <v>23</v>
      </c>
      <c r="N62" s="10" t="s">
        <v>34</v>
      </c>
      <c r="O62" s="10" t="s">
        <v>39</v>
      </c>
      <c r="P62" s="9">
        <v>61</v>
      </c>
      <c r="Q62" s="10">
        <v>5064.3140324062788</v>
      </c>
      <c r="R62" s="10"/>
    </row>
    <row r="63" spans="1:18" x14ac:dyDescent="0.2">
      <c r="A63" s="9">
        <v>85</v>
      </c>
      <c r="B63" s="10">
        <v>7065.8884350806165</v>
      </c>
      <c r="C63" s="10" t="s">
        <v>146</v>
      </c>
      <c r="D63" s="10" t="s">
        <v>144</v>
      </c>
      <c r="E63" s="10" t="s">
        <v>144</v>
      </c>
      <c r="F63" s="10" t="s">
        <v>144</v>
      </c>
      <c r="G63" s="10"/>
      <c r="H63" s="10" t="s">
        <v>21</v>
      </c>
      <c r="I63" s="11">
        <f>J63*0.5</f>
        <v>11588.910331791743</v>
      </c>
      <c r="J63" s="11">
        <f>(Q63/1000)*5100</f>
        <v>23177.820663583487</v>
      </c>
      <c r="K63" s="12">
        <v>45658</v>
      </c>
      <c r="L63" s="10" t="s">
        <v>23</v>
      </c>
      <c r="M63" s="10" t="s">
        <v>23</v>
      </c>
      <c r="N63" s="10" t="s">
        <v>34</v>
      </c>
      <c r="O63" s="10" t="s">
        <v>147</v>
      </c>
      <c r="P63" s="9">
        <v>62</v>
      </c>
      <c r="Q63" s="10">
        <v>4544.6707183497028</v>
      </c>
      <c r="R63" s="10"/>
    </row>
    <row r="64" spans="1:18" hidden="1" x14ac:dyDescent="0.2">
      <c r="A64" s="9">
        <v>86</v>
      </c>
      <c r="B64" s="10">
        <v>3287.0981747585306</v>
      </c>
      <c r="C64" s="10" t="s">
        <v>148</v>
      </c>
      <c r="D64" s="10" t="s">
        <v>144</v>
      </c>
      <c r="E64" s="10" t="s">
        <v>144</v>
      </c>
      <c r="F64" s="10" t="s">
        <v>144</v>
      </c>
      <c r="G64" s="10"/>
      <c r="H64" s="10" t="s">
        <v>21</v>
      </c>
      <c r="I64" s="11">
        <f t="shared" ref="I64:I65" si="12">J64*0.1</f>
        <v>3128719.3165526548</v>
      </c>
      <c r="J64" s="11">
        <f t="shared" ref="J64:J65" si="13">(Q64/1000)*14782000</f>
        <v>31287193.165526547</v>
      </c>
      <c r="K64" s="12">
        <v>46753</v>
      </c>
      <c r="L64" s="10" t="s">
        <v>23</v>
      </c>
      <c r="M64" s="10" t="s">
        <v>23</v>
      </c>
      <c r="N64" s="10" t="s">
        <v>149</v>
      </c>
      <c r="O64" s="10" t="s">
        <v>24</v>
      </c>
      <c r="P64" s="9">
        <v>63</v>
      </c>
      <c r="Q64" s="10">
        <v>2116.5737495282469</v>
      </c>
      <c r="R64" s="10"/>
    </row>
    <row r="65" spans="1:18" hidden="1" x14ac:dyDescent="0.2">
      <c r="A65" s="9">
        <v>87</v>
      </c>
      <c r="B65" s="10">
        <v>1645.3859463675801</v>
      </c>
      <c r="C65" s="10" t="s">
        <v>150</v>
      </c>
      <c r="D65" s="10" t="s">
        <v>144</v>
      </c>
      <c r="E65" s="10" t="s">
        <v>144</v>
      </c>
      <c r="F65" s="10" t="s">
        <v>144</v>
      </c>
      <c r="G65" s="10"/>
      <c r="H65" s="10" t="s">
        <v>21</v>
      </c>
      <c r="I65" s="11">
        <f t="shared" si="12"/>
        <v>1564497.9992346265</v>
      </c>
      <c r="J65" s="11">
        <f t="shared" si="13"/>
        <v>15644979.992346264</v>
      </c>
      <c r="K65" s="12">
        <v>46753</v>
      </c>
      <c r="L65" s="10" t="s">
        <v>23</v>
      </c>
      <c r="M65" s="10" t="s">
        <v>23</v>
      </c>
      <c r="N65" s="10" t="s">
        <v>34</v>
      </c>
      <c r="O65" s="10" t="s">
        <v>39</v>
      </c>
      <c r="P65" s="9">
        <v>64</v>
      </c>
      <c r="Q65" s="10">
        <v>1058.3804622071618</v>
      </c>
      <c r="R65" s="10"/>
    </row>
    <row r="66" spans="1:18" x14ac:dyDescent="0.2">
      <c r="A66" s="9">
        <v>88</v>
      </c>
      <c r="B66" s="10">
        <v>7773.2166759418842</v>
      </c>
      <c r="C66" s="10" t="s">
        <v>151</v>
      </c>
      <c r="D66" s="10" t="s">
        <v>144</v>
      </c>
      <c r="E66" s="10" t="s">
        <v>144</v>
      </c>
      <c r="F66" s="10" t="s">
        <v>144</v>
      </c>
      <c r="G66" s="10"/>
      <c r="H66" s="10" t="s">
        <v>21</v>
      </c>
      <c r="I66" s="11">
        <f>J66*0.5</f>
        <v>12740.148260607444</v>
      </c>
      <c r="J66" s="11">
        <f>(Q66/1000)*5100</f>
        <v>25480.296521214888</v>
      </c>
      <c r="K66" s="12">
        <v>45292</v>
      </c>
      <c r="L66" s="10" t="s">
        <v>23</v>
      </c>
      <c r="M66" s="10" t="s">
        <v>23</v>
      </c>
      <c r="N66" s="10" t="s">
        <v>34</v>
      </c>
      <c r="O66" s="10" t="s">
        <v>147</v>
      </c>
      <c r="P66" s="9">
        <v>65</v>
      </c>
      <c r="Q66" s="10">
        <v>4996.1365727872326</v>
      </c>
      <c r="R66" s="10"/>
    </row>
    <row r="67" spans="1:18" hidden="1" x14ac:dyDescent="0.2">
      <c r="A67" s="9">
        <v>89</v>
      </c>
      <c r="B67" s="10">
        <v>9279.3498574514651</v>
      </c>
      <c r="C67" s="10" t="s">
        <v>152</v>
      </c>
      <c r="D67" s="10" t="s">
        <v>144</v>
      </c>
      <c r="E67" s="10" t="s">
        <v>144</v>
      </c>
      <c r="F67" s="10" t="s">
        <v>144</v>
      </c>
      <c r="G67" s="10"/>
      <c r="H67" s="10" t="s">
        <v>21</v>
      </c>
      <c r="I67" s="11">
        <f t="shared" ref="I67:I70" si="14">J67*0.1</f>
        <v>8817571.8772520218</v>
      </c>
      <c r="J67" s="11">
        <f t="shared" ref="J67:J70" si="15">(Q67/1000)*14782000</f>
        <v>88175718.772520214</v>
      </c>
      <c r="K67" s="12">
        <v>46388</v>
      </c>
      <c r="L67" s="10" t="s">
        <v>23</v>
      </c>
      <c r="M67" s="10" t="s">
        <v>23</v>
      </c>
      <c r="N67" s="10" t="s">
        <v>34</v>
      </c>
      <c r="O67" s="10" t="s">
        <v>153</v>
      </c>
      <c r="P67" s="9">
        <v>66</v>
      </c>
      <c r="Q67" s="10">
        <v>5965.0736552915851</v>
      </c>
      <c r="R67" s="10"/>
    </row>
    <row r="68" spans="1:18" hidden="1" x14ac:dyDescent="0.2">
      <c r="A68" s="9">
        <v>90</v>
      </c>
      <c r="B68" s="10">
        <v>2351.7742452733819</v>
      </c>
      <c r="C68" s="10" t="s">
        <v>154</v>
      </c>
      <c r="D68" s="10" t="s">
        <v>144</v>
      </c>
      <c r="E68" s="10" t="s">
        <v>144</v>
      </c>
      <c r="F68" s="10" t="s">
        <v>144</v>
      </c>
      <c r="G68" s="10"/>
      <c r="H68" s="10" t="s">
        <v>21</v>
      </c>
      <c r="I68" s="11">
        <f t="shared" si="14"/>
        <v>2236898.9929698533</v>
      </c>
      <c r="J68" s="11">
        <f t="shared" si="15"/>
        <v>22368989.929698531</v>
      </c>
      <c r="K68" s="12">
        <v>46388</v>
      </c>
      <c r="L68" s="10" t="s">
        <v>23</v>
      </c>
      <c r="M68" s="10" t="s">
        <v>23</v>
      </c>
      <c r="N68" s="10" t="s">
        <v>34</v>
      </c>
      <c r="O68" s="10" t="s">
        <v>39</v>
      </c>
      <c r="P68" s="9">
        <v>67</v>
      </c>
      <c r="Q68" s="10">
        <v>1513.2586882491225</v>
      </c>
      <c r="R68" s="10"/>
    </row>
    <row r="69" spans="1:18" x14ac:dyDescent="0.2">
      <c r="A69" s="9">
        <v>91</v>
      </c>
      <c r="B69" s="10">
        <v>43.365539234552372</v>
      </c>
      <c r="C69" s="10" t="s">
        <v>155</v>
      </c>
      <c r="D69" s="10" t="s">
        <v>144</v>
      </c>
      <c r="E69" s="10" t="s">
        <v>144</v>
      </c>
      <c r="F69" s="10" t="s">
        <v>144</v>
      </c>
      <c r="G69" s="10"/>
      <c r="H69" s="10" t="s">
        <v>21</v>
      </c>
      <c r="I69" s="11">
        <f t="shared" si="14"/>
        <v>1000000</v>
      </c>
      <c r="J69" s="11">
        <v>10000000</v>
      </c>
      <c r="K69" s="10"/>
      <c r="L69" s="10" t="s">
        <v>23</v>
      </c>
      <c r="M69" s="10" t="s">
        <v>22</v>
      </c>
      <c r="N69" s="10"/>
      <c r="O69" s="10" t="s">
        <v>122</v>
      </c>
      <c r="P69" s="9">
        <v>68</v>
      </c>
      <c r="Q69" s="10">
        <v>27.929804028034326</v>
      </c>
      <c r="R69" s="10"/>
    </row>
    <row r="70" spans="1:18" hidden="1" x14ac:dyDescent="0.2">
      <c r="A70" s="9">
        <v>92</v>
      </c>
      <c r="B70" s="10">
        <v>10937.84955648038</v>
      </c>
      <c r="C70" s="10" t="s">
        <v>156</v>
      </c>
      <c r="D70" s="10" t="s">
        <v>144</v>
      </c>
      <c r="E70" s="10" t="s">
        <v>144</v>
      </c>
      <c r="F70" s="10" t="s">
        <v>144</v>
      </c>
      <c r="G70" s="10"/>
      <c r="H70" s="10" t="s">
        <v>21</v>
      </c>
      <c r="I70" s="11">
        <f t="shared" si="14"/>
        <v>10390467.339675881</v>
      </c>
      <c r="J70" s="11">
        <f t="shared" si="15"/>
        <v>103904673.39675881</v>
      </c>
      <c r="K70" s="10"/>
      <c r="L70" s="10" t="s">
        <v>23</v>
      </c>
      <c r="M70" s="10" t="s">
        <v>23</v>
      </c>
      <c r="N70" s="10" t="s">
        <v>34</v>
      </c>
      <c r="O70" s="10" t="s">
        <v>24</v>
      </c>
      <c r="P70" s="9">
        <v>69</v>
      </c>
      <c r="Q70" s="10">
        <v>7029.1349882802606</v>
      </c>
      <c r="R70" s="10"/>
    </row>
    <row r="71" spans="1:18" hidden="1" x14ac:dyDescent="0.2">
      <c r="A71" s="9">
        <v>93</v>
      </c>
      <c r="B71" s="10">
        <v>1351.3499858196737</v>
      </c>
      <c r="C71" s="10" t="s">
        <v>157</v>
      </c>
      <c r="D71" s="10" t="s">
        <v>158</v>
      </c>
      <c r="E71" s="10" t="s">
        <v>158</v>
      </c>
      <c r="F71" s="10" t="s">
        <v>158</v>
      </c>
      <c r="G71" s="10"/>
      <c r="H71" s="10" t="s">
        <v>64</v>
      </c>
      <c r="I71" s="11">
        <v>778000</v>
      </c>
      <c r="J71" s="11">
        <v>5500000</v>
      </c>
      <c r="K71" s="12">
        <v>45292</v>
      </c>
      <c r="L71" s="10" t="s">
        <v>22</v>
      </c>
      <c r="M71" s="10" t="s">
        <v>23</v>
      </c>
      <c r="N71" s="10" t="s">
        <v>34</v>
      </c>
      <c r="O71" s="10" t="s">
        <v>39</v>
      </c>
      <c r="P71" s="9">
        <v>70</v>
      </c>
      <c r="Q71" s="10">
        <v>870.62842783199994</v>
      </c>
      <c r="R71" s="10"/>
    </row>
    <row r="72" spans="1:18" x14ac:dyDescent="0.2">
      <c r="A72" s="9">
        <v>94</v>
      </c>
      <c r="B72" s="10">
        <v>35.997364154444504</v>
      </c>
      <c r="C72" s="10" t="s">
        <v>159</v>
      </c>
      <c r="D72" s="10" t="s">
        <v>158</v>
      </c>
      <c r="E72" s="10" t="s">
        <v>158</v>
      </c>
      <c r="F72" s="10" t="s">
        <v>158</v>
      </c>
      <c r="G72" s="10"/>
      <c r="H72" s="10" t="s">
        <v>64</v>
      </c>
      <c r="I72" s="11">
        <f t="shared" ref="I72:I75" si="16">J72*0.1</f>
        <v>1000000</v>
      </c>
      <c r="J72" s="11">
        <v>10000000</v>
      </c>
      <c r="K72" s="12">
        <v>45292</v>
      </c>
      <c r="L72" s="10" t="s">
        <v>22</v>
      </c>
      <c r="M72" s="10" t="s">
        <v>23</v>
      </c>
      <c r="N72" s="10" t="s">
        <v>34</v>
      </c>
      <c r="O72" s="10" t="s">
        <v>122</v>
      </c>
      <c r="P72" s="9">
        <v>71</v>
      </c>
      <c r="Q72" s="10">
        <v>23.1993361013959</v>
      </c>
      <c r="R72" s="10"/>
    </row>
    <row r="73" spans="1:18" hidden="1" x14ac:dyDescent="0.2">
      <c r="A73" s="9">
        <v>95</v>
      </c>
      <c r="B73" s="10">
        <v>1478.9730039956564</v>
      </c>
      <c r="C73" s="10" t="s">
        <v>160</v>
      </c>
      <c r="D73" s="10" t="s">
        <v>161</v>
      </c>
      <c r="E73" s="10" t="s">
        <v>161</v>
      </c>
      <c r="F73" s="10" t="s">
        <v>161</v>
      </c>
      <c r="G73" s="10"/>
      <c r="H73" s="10" t="s">
        <v>21</v>
      </c>
      <c r="I73" s="11">
        <f t="shared" si="16"/>
        <v>1397096.4202618659</v>
      </c>
      <c r="J73" s="11">
        <f t="shared" ref="J73:J75" si="17">(Q73/1000)*14782000</f>
        <v>13970964.202618659</v>
      </c>
      <c r="K73" s="10"/>
      <c r="L73" s="10" t="s">
        <v>23</v>
      </c>
      <c r="M73" s="10" t="s">
        <v>23</v>
      </c>
      <c r="N73" s="10" t="s">
        <v>34</v>
      </c>
      <c r="O73" s="10" t="s">
        <v>24</v>
      </c>
      <c r="P73" s="9">
        <v>72</v>
      </c>
      <c r="Q73" s="10">
        <v>945.13355449997698</v>
      </c>
      <c r="R73" s="10"/>
    </row>
    <row r="74" spans="1:18" hidden="1" x14ac:dyDescent="0.2">
      <c r="A74" s="9">
        <v>96</v>
      </c>
      <c r="B74" s="10">
        <v>4146.2743787565705</v>
      </c>
      <c r="C74" s="10" t="s">
        <v>162</v>
      </c>
      <c r="D74" s="10" t="s">
        <v>161</v>
      </c>
      <c r="E74" s="10" t="s">
        <v>161</v>
      </c>
      <c r="F74" s="10" t="s">
        <v>161</v>
      </c>
      <c r="G74" s="10"/>
      <c r="H74" s="10" t="s">
        <v>21</v>
      </c>
      <c r="I74" s="11">
        <f t="shared" si="16"/>
        <v>3912890.3655067421</v>
      </c>
      <c r="J74" s="11">
        <f t="shared" si="17"/>
        <v>39128903.655067421</v>
      </c>
      <c r="K74" s="10"/>
      <c r="L74" s="10" t="s">
        <v>23</v>
      </c>
      <c r="M74" s="10" t="s">
        <v>23</v>
      </c>
      <c r="N74" s="10" t="s">
        <v>34</v>
      </c>
      <c r="O74" s="10" t="s">
        <v>24</v>
      </c>
      <c r="P74" s="9">
        <v>73</v>
      </c>
      <c r="Q74" s="10">
        <v>2647.0642440175502</v>
      </c>
      <c r="R74" s="10"/>
    </row>
    <row r="75" spans="1:18" hidden="1" x14ac:dyDescent="0.2">
      <c r="A75" s="9">
        <v>97</v>
      </c>
      <c r="B75" s="10">
        <v>4324.5405184996289</v>
      </c>
      <c r="C75" s="10" t="s">
        <v>163</v>
      </c>
      <c r="D75" s="10" t="s">
        <v>164</v>
      </c>
      <c r="E75" s="10" t="s">
        <v>165</v>
      </c>
      <c r="F75" s="10" t="s">
        <v>164</v>
      </c>
      <c r="G75" s="10"/>
      <c r="H75" s="10" t="s">
        <v>21</v>
      </c>
      <c r="I75" s="11">
        <f t="shared" si="16"/>
        <v>4087628.2281931583</v>
      </c>
      <c r="J75" s="11">
        <f t="shared" si="17"/>
        <v>40876282.281931579</v>
      </c>
      <c r="K75" s="10"/>
      <c r="L75" s="10" t="s">
        <v>23</v>
      </c>
      <c r="M75" s="10" t="s">
        <v>23</v>
      </c>
      <c r="N75" s="10" t="s">
        <v>34</v>
      </c>
      <c r="O75" s="10" t="s">
        <v>39</v>
      </c>
      <c r="P75" s="9">
        <v>74</v>
      </c>
      <c r="Q75" s="10">
        <v>2765.274136242158</v>
      </c>
      <c r="R75" s="10"/>
    </row>
    <row r="76" spans="1:18" hidden="1" x14ac:dyDescent="0.2">
      <c r="A76" s="9">
        <v>98</v>
      </c>
      <c r="B76" s="10">
        <v>1604.0191645470118</v>
      </c>
      <c r="C76" s="10" t="s">
        <v>166</v>
      </c>
      <c r="D76" s="10" t="s">
        <v>167</v>
      </c>
      <c r="E76" s="10" t="s">
        <v>167</v>
      </c>
      <c r="F76" s="10" t="s">
        <v>167</v>
      </c>
      <c r="G76" s="10"/>
      <c r="H76" s="10" t="s">
        <v>168</v>
      </c>
      <c r="I76" s="11">
        <v>500000</v>
      </c>
      <c r="J76" s="11">
        <v>8000000</v>
      </c>
      <c r="K76" s="12">
        <v>45231</v>
      </c>
      <c r="L76" s="10" t="s">
        <v>23</v>
      </c>
      <c r="M76" s="10" t="s">
        <v>23</v>
      </c>
      <c r="N76" s="10" t="s">
        <v>34</v>
      </c>
      <c r="O76" s="10" t="s">
        <v>39</v>
      </c>
      <c r="P76" s="9">
        <v>75</v>
      </c>
      <c r="Q76" s="10">
        <v>1028.965070062588</v>
      </c>
      <c r="R76" s="10"/>
    </row>
    <row r="77" spans="1:18" hidden="1" x14ac:dyDescent="0.2">
      <c r="A77" s="9">
        <v>100</v>
      </c>
      <c r="B77" s="10">
        <v>6839.4486852192367</v>
      </c>
      <c r="C77" s="10" t="s">
        <v>169</v>
      </c>
      <c r="D77" s="10" t="s">
        <v>170</v>
      </c>
      <c r="E77" s="10" t="s">
        <v>167</v>
      </c>
      <c r="F77" s="10" t="s">
        <v>167</v>
      </c>
      <c r="G77" s="10"/>
      <c r="H77" s="10" t="s">
        <v>21</v>
      </c>
      <c r="I77" s="11">
        <v>800000</v>
      </c>
      <c r="J77" s="11">
        <v>20000000</v>
      </c>
      <c r="K77" s="12">
        <v>45292</v>
      </c>
      <c r="L77" s="10" t="s">
        <v>23</v>
      </c>
      <c r="M77" s="10" t="s">
        <v>23</v>
      </c>
      <c r="N77" s="10" t="s">
        <v>34</v>
      </c>
      <c r="O77" s="10" t="s">
        <v>39</v>
      </c>
      <c r="P77" s="9">
        <v>76</v>
      </c>
      <c r="Q77" s="10">
        <v>4390.129402704978</v>
      </c>
      <c r="R77" s="10"/>
    </row>
    <row r="78" spans="1:18" hidden="1" x14ac:dyDescent="0.2">
      <c r="A78" s="9">
        <v>102</v>
      </c>
      <c r="B78" s="10">
        <v>3203.3586998285805</v>
      </c>
      <c r="C78" s="10" t="s">
        <v>171</v>
      </c>
      <c r="D78" s="10" t="s">
        <v>167</v>
      </c>
      <c r="E78" s="10" t="s">
        <v>167</v>
      </c>
      <c r="F78" s="10" t="s">
        <v>167</v>
      </c>
      <c r="G78" s="10"/>
      <c r="H78" s="10" t="s">
        <v>21</v>
      </c>
      <c r="I78" s="11">
        <v>150000</v>
      </c>
      <c r="J78" s="11">
        <v>2000000</v>
      </c>
      <c r="K78" s="12">
        <v>45292</v>
      </c>
      <c r="L78" s="10" t="s">
        <v>23</v>
      </c>
      <c r="M78" s="10" t="s">
        <v>23</v>
      </c>
      <c r="N78" s="10" t="s">
        <v>34</v>
      </c>
      <c r="O78" s="10" t="s">
        <v>172</v>
      </c>
      <c r="P78" s="9">
        <v>77</v>
      </c>
      <c r="Q78" s="10">
        <v>2057.2196077966037</v>
      </c>
      <c r="R78" s="10"/>
    </row>
    <row r="79" spans="1:18" hidden="1" x14ac:dyDescent="0.2">
      <c r="A79" s="9">
        <v>103</v>
      </c>
      <c r="B79" s="10">
        <v>48.297635197788452</v>
      </c>
      <c r="C79" s="10" t="s">
        <v>173</v>
      </c>
      <c r="D79" s="10" t="s">
        <v>167</v>
      </c>
      <c r="E79" s="10" t="s">
        <v>167</v>
      </c>
      <c r="F79" s="10" t="s">
        <v>167</v>
      </c>
      <c r="G79" s="10"/>
      <c r="H79" s="10" t="s">
        <v>43</v>
      </c>
      <c r="I79" s="11">
        <v>250000</v>
      </c>
      <c r="J79" s="11">
        <v>3000000</v>
      </c>
      <c r="K79" s="12">
        <v>45352</v>
      </c>
      <c r="L79" s="10" t="s">
        <v>23</v>
      </c>
      <c r="M79" s="10" t="s">
        <v>23</v>
      </c>
      <c r="N79" s="10" t="s">
        <v>34</v>
      </c>
      <c r="O79" s="10" t="s">
        <v>39</v>
      </c>
      <c r="P79" s="9">
        <v>78</v>
      </c>
      <c r="Q79" s="10">
        <v>31.01870163564492</v>
      </c>
      <c r="R79" s="10"/>
    </row>
    <row r="80" spans="1:18" hidden="1" x14ac:dyDescent="0.2">
      <c r="A80" s="9">
        <v>104</v>
      </c>
      <c r="B80" s="10">
        <v>2311.1107403232695</v>
      </c>
      <c r="C80" s="10" t="s">
        <v>174</v>
      </c>
      <c r="D80" s="10" t="s">
        <v>167</v>
      </c>
      <c r="E80" s="10" t="s">
        <v>167</v>
      </c>
      <c r="F80" s="10" t="s">
        <v>167</v>
      </c>
      <c r="G80" s="10"/>
      <c r="H80" s="10" t="s">
        <v>21</v>
      </c>
      <c r="I80" s="11">
        <v>1000000</v>
      </c>
      <c r="J80" s="11">
        <v>10000000</v>
      </c>
      <c r="K80" s="12">
        <v>45658</v>
      </c>
      <c r="L80" s="10" t="s">
        <v>23</v>
      </c>
      <c r="M80" s="10" t="s">
        <v>23</v>
      </c>
      <c r="N80" s="10" t="s">
        <v>34</v>
      </c>
      <c r="O80" s="10" t="s">
        <v>39</v>
      </c>
      <c r="P80" s="9">
        <v>79</v>
      </c>
      <c r="Q80" s="10">
        <v>1483.4547772168021</v>
      </c>
      <c r="R80" s="10"/>
    </row>
    <row r="81" spans="1:18" x14ac:dyDescent="0.2">
      <c r="A81" s="9">
        <v>105</v>
      </c>
      <c r="B81" s="10">
        <v>11.308581064061713</v>
      </c>
      <c r="C81" s="10" t="s">
        <v>175</v>
      </c>
      <c r="D81" s="10" t="s">
        <v>176</v>
      </c>
      <c r="E81" s="10" t="s">
        <v>167</v>
      </c>
      <c r="F81" s="10" t="s">
        <v>167</v>
      </c>
      <c r="G81" s="10"/>
      <c r="H81" s="10" t="s">
        <v>21</v>
      </c>
      <c r="I81" s="11">
        <v>50000</v>
      </c>
      <c r="J81" s="11">
        <v>600000</v>
      </c>
      <c r="K81" s="12">
        <v>45292</v>
      </c>
      <c r="L81" s="10" t="s">
        <v>23</v>
      </c>
      <c r="M81" s="10" t="s">
        <v>23</v>
      </c>
      <c r="N81" s="10"/>
      <c r="O81" s="10" t="s">
        <v>177</v>
      </c>
      <c r="P81" s="9">
        <v>80</v>
      </c>
      <c r="Q81" s="10">
        <v>7.2631376291837846</v>
      </c>
      <c r="R81" s="10"/>
    </row>
    <row r="82" spans="1:18" hidden="1" x14ac:dyDescent="0.2">
      <c r="A82" s="9">
        <v>106</v>
      </c>
      <c r="B82" s="10">
        <v>2923.4391768443011</v>
      </c>
      <c r="C82" s="10" t="s">
        <v>178</v>
      </c>
      <c r="D82" s="10" t="s">
        <v>167</v>
      </c>
      <c r="E82" s="10" t="s">
        <v>167</v>
      </c>
      <c r="F82" s="10" t="s">
        <v>167</v>
      </c>
      <c r="G82" s="10"/>
      <c r="H82" s="10" t="s">
        <v>21</v>
      </c>
      <c r="I82" s="11">
        <v>1000000</v>
      </c>
      <c r="J82" s="11">
        <v>10000000</v>
      </c>
      <c r="K82" s="12">
        <v>45658</v>
      </c>
      <c r="L82" s="10" t="s">
        <v>23</v>
      </c>
      <c r="M82" s="10" t="s">
        <v>23</v>
      </c>
      <c r="N82" s="10" t="s">
        <v>34</v>
      </c>
      <c r="O82" s="10" t="s">
        <v>39</v>
      </c>
      <c r="P82" s="9">
        <v>81</v>
      </c>
      <c r="Q82" s="10">
        <v>1875.1305023602542</v>
      </c>
      <c r="R82" s="10"/>
    </row>
    <row r="83" spans="1:18" hidden="1" x14ac:dyDescent="0.2">
      <c r="A83" s="9">
        <v>107</v>
      </c>
      <c r="B83" s="10">
        <v>3981.5181877979044</v>
      </c>
      <c r="C83" s="10" t="s">
        <v>179</v>
      </c>
      <c r="D83" s="10" t="s">
        <v>36</v>
      </c>
      <c r="E83" s="10" t="s">
        <v>20</v>
      </c>
      <c r="F83" s="10" t="s">
        <v>36</v>
      </c>
      <c r="G83" s="10"/>
      <c r="H83" s="10" t="s">
        <v>64</v>
      </c>
      <c r="I83" s="11">
        <f>J83*0.1</f>
        <v>3805512.9440162065</v>
      </c>
      <c r="J83" s="11">
        <f t="shared" ref="J83" si="18">(Q83/1000)*14782000</f>
        <v>38055129.440162063</v>
      </c>
      <c r="K83" s="10"/>
      <c r="L83" s="10" t="s">
        <v>23</v>
      </c>
      <c r="M83" s="10" t="s">
        <v>22</v>
      </c>
      <c r="N83" s="10"/>
      <c r="O83" s="10" t="s">
        <v>24</v>
      </c>
      <c r="P83" s="9">
        <v>82</v>
      </c>
      <c r="Q83" s="10">
        <v>2574.4235854527169</v>
      </c>
      <c r="R83" s="10"/>
    </row>
    <row r="84" spans="1:18" hidden="1" x14ac:dyDescent="0.2">
      <c r="A84" s="9">
        <v>108</v>
      </c>
      <c r="B84" s="10">
        <v>8517.6678015869875</v>
      </c>
      <c r="C84" s="10" t="s">
        <v>180</v>
      </c>
      <c r="D84" s="10" t="s">
        <v>46</v>
      </c>
      <c r="E84" s="10" t="s">
        <v>46</v>
      </c>
      <c r="F84" s="10" t="s">
        <v>46</v>
      </c>
      <c r="G84" s="10"/>
      <c r="H84" s="10" t="s">
        <v>64</v>
      </c>
      <c r="I84" s="11">
        <v>750000</v>
      </c>
      <c r="J84" s="11">
        <v>75000000</v>
      </c>
      <c r="K84" s="12">
        <v>45778</v>
      </c>
      <c r="L84" s="10" t="s">
        <v>23</v>
      </c>
      <c r="M84" s="10" t="s">
        <v>22</v>
      </c>
      <c r="N84" s="10"/>
      <c r="O84" s="10" t="s">
        <v>24</v>
      </c>
      <c r="P84" s="9">
        <v>83</v>
      </c>
      <c r="Q84" s="10">
        <v>5510.9840354488424</v>
      </c>
      <c r="R84" s="10"/>
    </row>
    <row r="85" spans="1:18" hidden="1" x14ac:dyDescent="0.2">
      <c r="A85" s="9">
        <v>110</v>
      </c>
      <c r="B85" s="10">
        <v>13195.940308611876</v>
      </c>
      <c r="C85" s="10" t="s">
        <v>181</v>
      </c>
      <c r="D85" s="10" t="s">
        <v>182</v>
      </c>
      <c r="E85" s="10" t="s">
        <v>182</v>
      </c>
      <c r="F85" s="10" t="s">
        <v>182</v>
      </c>
      <c r="G85" s="10"/>
      <c r="H85" s="10" t="s">
        <v>21</v>
      </c>
      <c r="I85" s="11">
        <f>J85*0.1</f>
        <v>12521805.118016252</v>
      </c>
      <c r="J85" s="11">
        <f t="shared" ref="J85" si="19">(Q85/1000)*14782000</f>
        <v>125218051.18016252</v>
      </c>
      <c r="K85" s="10"/>
      <c r="L85" s="10" t="s">
        <v>23</v>
      </c>
      <c r="M85" s="10" t="s">
        <v>23</v>
      </c>
      <c r="N85" s="10"/>
      <c r="O85" s="10" t="s">
        <v>39</v>
      </c>
      <c r="P85" s="9">
        <v>84</v>
      </c>
      <c r="Q85" s="10">
        <v>8470.9816790801324</v>
      </c>
      <c r="R85" s="10"/>
    </row>
    <row r="86" spans="1:18" hidden="1" x14ac:dyDescent="0.2">
      <c r="A86" s="9">
        <v>112</v>
      </c>
      <c r="B86" s="10">
        <v>4141.3237535084663</v>
      </c>
      <c r="C86" s="10" t="s">
        <v>183</v>
      </c>
      <c r="D86" s="10" t="s">
        <v>184</v>
      </c>
      <c r="E86" s="10" t="s">
        <v>184</v>
      </c>
      <c r="F86" s="10" t="s">
        <v>184</v>
      </c>
      <c r="G86" s="10"/>
      <c r="H86" s="10" t="s">
        <v>21</v>
      </c>
      <c r="I86" s="11">
        <v>100000</v>
      </c>
      <c r="J86" s="11">
        <v>15000000</v>
      </c>
      <c r="K86" s="12">
        <v>45658</v>
      </c>
      <c r="L86" s="10" t="s">
        <v>23</v>
      </c>
      <c r="M86" s="10" t="s">
        <v>23</v>
      </c>
      <c r="N86" s="10" t="s">
        <v>34</v>
      </c>
      <c r="O86" s="10" t="s">
        <v>39</v>
      </c>
      <c r="P86" s="9">
        <v>85</v>
      </c>
      <c r="Q86" s="10">
        <v>2656.2894668416857</v>
      </c>
      <c r="R86" s="10"/>
    </row>
    <row r="87" spans="1:18" hidden="1" x14ac:dyDescent="0.2">
      <c r="A87" s="9">
        <v>113</v>
      </c>
      <c r="B87" s="10">
        <v>3781.7843004144661</v>
      </c>
      <c r="C87" s="10" t="s">
        <v>185</v>
      </c>
      <c r="D87" s="10" t="s">
        <v>184</v>
      </c>
      <c r="E87" s="10" t="s">
        <v>184</v>
      </c>
      <c r="F87" s="10" t="s">
        <v>184</v>
      </c>
      <c r="G87" s="10"/>
      <c r="H87" s="10" t="s">
        <v>21</v>
      </c>
      <c r="I87" s="11">
        <v>1000000</v>
      </c>
      <c r="J87" s="11">
        <v>15000000</v>
      </c>
      <c r="K87" s="12">
        <v>46023</v>
      </c>
      <c r="L87" s="10" t="s">
        <v>23</v>
      </c>
      <c r="M87" s="10" t="s">
        <v>23</v>
      </c>
      <c r="N87" s="10" t="s">
        <v>34</v>
      </c>
      <c r="O87" s="10" t="s">
        <v>39</v>
      </c>
      <c r="P87" s="9">
        <v>86</v>
      </c>
      <c r="Q87" s="10">
        <v>2424.1613695673946</v>
      </c>
      <c r="R87" s="10"/>
    </row>
    <row r="88" spans="1:18" hidden="1" x14ac:dyDescent="0.2">
      <c r="A88" s="9">
        <v>114</v>
      </c>
      <c r="B88" s="10">
        <v>2006.3666052713254</v>
      </c>
      <c r="C88" s="10" t="s">
        <v>186</v>
      </c>
      <c r="D88" s="10" t="s">
        <v>184</v>
      </c>
      <c r="E88" s="10" t="s">
        <v>184</v>
      </c>
      <c r="F88" s="10" t="s">
        <v>184</v>
      </c>
      <c r="G88" s="10"/>
      <c r="H88" s="10" t="s">
        <v>21</v>
      </c>
      <c r="I88" s="11">
        <v>500000</v>
      </c>
      <c r="J88" s="11">
        <v>5000000</v>
      </c>
      <c r="K88" s="10"/>
      <c r="L88" s="10" t="s">
        <v>23</v>
      </c>
      <c r="M88" s="10" t="s">
        <v>23</v>
      </c>
      <c r="N88" s="10" t="s">
        <v>34</v>
      </c>
      <c r="O88" s="10" t="s">
        <v>39</v>
      </c>
      <c r="P88" s="9">
        <v>87</v>
      </c>
      <c r="Q88" s="10">
        <v>1286.4945447259104</v>
      </c>
      <c r="R88" s="10"/>
    </row>
    <row r="89" spans="1:18" hidden="1" x14ac:dyDescent="0.2">
      <c r="A89" s="9">
        <v>115</v>
      </c>
      <c r="B89" s="10">
        <v>2290.9780548604249</v>
      </c>
      <c r="C89" s="10" t="s">
        <v>187</v>
      </c>
      <c r="D89" s="10" t="s">
        <v>188</v>
      </c>
      <c r="E89" s="10" t="s">
        <v>188</v>
      </c>
      <c r="F89" s="10" t="s">
        <v>188</v>
      </c>
      <c r="G89" s="10"/>
      <c r="H89" s="10" t="s">
        <v>43</v>
      </c>
      <c r="I89" s="11">
        <f t="shared" ref="I89:I92" si="20">J89*0.1</f>
        <v>2167038.3788362918</v>
      </c>
      <c r="J89" s="11">
        <f t="shared" ref="J89:J92" si="21">(Q89/1000)*14782000</f>
        <v>21670383.788362917</v>
      </c>
      <c r="K89" s="10"/>
      <c r="L89" s="10" t="s">
        <v>23</v>
      </c>
      <c r="M89" s="10" t="s">
        <v>23</v>
      </c>
      <c r="N89" s="10" t="s">
        <v>34</v>
      </c>
      <c r="O89" s="10" t="s">
        <v>24</v>
      </c>
      <c r="P89" s="9">
        <v>88</v>
      </c>
      <c r="Q89" s="10">
        <v>1465.998091487141</v>
      </c>
      <c r="R89" s="10"/>
    </row>
    <row r="90" spans="1:18" hidden="1" x14ac:dyDescent="0.2">
      <c r="A90" s="9">
        <v>116</v>
      </c>
      <c r="B90" s="10">
        <v>21431.21739187045</v>
      </c>
      <c r="C90" s="10" t="s">
        <v>189</v>
      </c>
      <c r="D90" s="10" t="s">
        <v>182</v>
      </c>
      <c r="E90" s="10" t="s">
        <v>182</v>
      </c>
      <c r="F90" s="10" t="s">
        <v>182</v>
      </c>
      <c r="G90" s="10"/>
      <c r="H90" s="10" t="s">
        <v>21</v>
      </c>
      <c r="I90" s="11">
        <f t="shared" si="20"/>
        <v>20288431.867378533</v>
      </c>
      <c r="J90" s="11">
        <f t="shared" si="21"/>
        <v>202884318.67378533</v>
      </c>
      <c r="K90" s="10"/>
      <c r="L90" s="10" t="s">
        <v>23</v>
      </c>
      <c r="M90" s="10" t="s">
        <v>23</v>
      </c>
      <c r="N90" s="10" t="s">
        <v>34</v>
      </c>
      <c r="O90" s="10" t="s">
        <v>24</v>
      </c>
      <c r="P90" s="9">
        <v>89</v>
      </c>
      <c r="Q90" s="10">
        <v>13725.09259056862</v>
      </c>
      <c r="R90" s="10"/>
    </row>
    <row r="91" spans="1:18" hidden="1" x14ac:dyDescent="0.2">
      <c r="A91" s="9">
        <v>117</v>
      </c>
      <c r="B91" s="10">
        <v>2046.6706056720395</v>
      </c>
      <c r="C91" s="10" t="s">
        <v>190</v>
      </c>
      <c r="D91" s="10" t="s">
        <v>191</v>
      </c>
      <c r="E91" s="10" t="s">
        <v>191</v>
      </c>
      <c r="F91" s="10" t="s">
        <v>191</v>
      </c>
      <c r="G91" s="10"/>
      <c r="H91" s="10" t="s">
        <v>21</v>
      </c>
      <c r="I91" s="11">
        <f t="shared" si="20"/>
        <v>1949162.2545440295</v>
      </c>
      <c r="J91" s="11">
        <f t="shared" si="21"/>
        <v>19491622.545440294</v>
      </c>
      <c r="K91" s="10"/>
      <c r="L91" s="10" t="s">
        <v>23</v>
      </c>
      <c r="M91" s="10" t="s">
        <v>23</v>
      </c>
      <c r="N91" s="10" t="s">
        <v>34</v>
      </c>
      <c r="O91" s="10" t="s">
        <v>39</v>
      </c>
      <c r="P91" s="9">
        <v>90</v>
      </c>
      <c r="Q91" s="10">
        <v>1318.6052324070013</v>
      </c>
      <c r="R91" s="10"/>
    </row>
    <row r="92" spans="1:18" hidden="1" x14ac:dyDescent="0.2">
      <c r="A92" s="9">
        <v>118</v>
      </c>
      <c r="B92" s="10">
        <v>1403.5977887030588</v>
      </c>
      <c r="C92" s="10" t="s">
        <v>192</v>
      </c>
      <c r="D92" s="10" t="s">
        <v>191</v>
      </c>
      <c r="E92" s="10" t="s">
        <v>191</v>
      </c>
      <c r="F92" s="10" t="s">
        <v>191</v>
      </c>
      <c r="G92" s="10"/>
      <c r="H92" s="10" t="s">
        <v>64</v>
      </c>
      <c r="I92" s="11">
        <f t="shared" si="20"/>
        <v>1335078.7192120464</v>
      </c>
      <c r="J92" s="11">
        <f t="shared" si="21"/>
        <v>13350787.192120463</v>
      </c>
      <c r="K92" s="10"/>
      <c r="L92" s="10" t="s">
        <v>23</v>
      </c>
      <c r="M92" s="10" t="s">
        <v>23</v>
      </c>
      <c r="N92" s="10" t="s">
        <v>34</v>
      </c>
      <c r="O92" s="10" t="s">
        <v>39</v>
      </c>
      <c r="P92" s="9">
        <v>91</v>
      </c>
      <c r="Q92" s="10">
        <v>903.17867623599398</v>
      </c>
      <c r="R92" s="10"/>
    </row>
    <row r="93" spans="1:18" hidden="1" x14ac:dyDescent="0.2">
      <c r="A93" s="9">
        <v>119</v>
      </c>
      <c r="B93" s="10">
        <v>285.59541752521869</v>
      </c>
      <c r="C93" s="10" t="s">
        <v>193</v>
      </c>
      <c r="D93" s="10" t="s">
        <v>194</v>
      </c>
      <c r="E93" s="10" t="s">
        <v>194</v>
      </c>
      <c r="F93" s="10" t="s">
        <v>194</v>
      </c>
      <c r="G93" s="10"/>
      <c r="H93" s="10" t="s">
        <v>21</v>
      </c>
      <c r="I93" s="11">
        <v>250000</v>
      </c>
      <c r="J93" s="11">
        <v>2000000</v>
      </c>
      <c r="K93" s="12">
        <v>46023</v>
      </c>
      <c r="L93" s="10" t="s">
        <v>23</v>
      </c>
      <c r="M93" s="10" t="s">
        <v>23</v>
      </c>
      <c r="N93" s="10" t="s">
        <v>34</v>
      </c>
      <c r="O93" s="10" t="s">
        <v>39</v>
      </c>
      <c r="P93" s="9">
        <v>92</v>
      </c>
      <c r="Q93" s="10">
        <v>181.64796689289511</v>
      </c>
      <c r="R93" s="10"/>
    </row>
    <row r="94" spans="1:18" x14ac:dyDescent="0.2">
      <c r="A94" s="9">
        <v>129</v>
      </c>
      <c r="B94" s="10">
        <v>23744.864142802853</v>
      </c>
      <c r="C94" s="10" t="s">
        <v>195</v>
      </c>
      <c r="D94" s="10" t="s">
        <v>196</v>
      </c>
      <c r="E94" s="10" t="s">
        <v>197</v>
      </c>
      <c r="F94" s="10" t="s">
        <v>197</v>
      </c>
      <c r="G94" s="10"/>
      <c r="H94" s="10" t="s">
        <v>198</v>
      </c>
      <c r="I94" s="11">
        <v>30000</v>
      </c>
      <c r="J94" s="11">
        <v>350000</v>
      </c>
      <c r="K94" s="12">
        <v>45627</v>
      </c>
      <c r="L94" s="10" t="s">
        <v>23</v>
      </c>
      <c r="M94" s="10" t="s">
        <v>23</v>
      </c>
      <c r="N94" s="10" t="s">
        <v>34</v>
      </c>
      <c r="O94" s="10" t="s">
        <v>147</v>
      </c>
      <c r="P94" s="9">
        <v>93</v>
      </c>
      <c r="Q94" s="10">
        <v>15190.868025239624</v>
      </c>
      <c r="R94" s="10"/>
    </row>
    <row r="95" spans="1:18" hidden="1" x14ac:dyDescent="0.2">
      <c r="A95" s="9">
        <v>134</v>
      </c>
      <c r="B95" s="10">
        <v>359.92427561865702</v>
      </c>
      <c r="C95" s="10" t="s">
        <v>199</v>
      </c>
      <c r="D95" s="10" t="s">
        <v>83</v>
      </c>
      <c r="E95" s="10" t="s">
        <v>83</v>
      </c>
      <c r="F95" s="10" t="s">
        <v>83</v>
      </c>
      <c r="G95" s="10"/>
      <c r="H95" s="10" t="s">
        <v>21</v>
      </c>
      <c r="I95" s="11">
        <f>J95*0.1</f>
        <v>341588.8311552864</v>
      </c>
      <c r="J95" s="11">
        <f t="shared" ref="J95:J96" si="22">(Q95/1000)*14782000</f>
        <v>3415888.3115528636</v>
      </c>
      <c r="K95" s="10"/>
      <c r="L95" s="10" t="s">
        <v>23</v>
      </c>
      <c r="M95" s="10" t="s">
        <v>23</v>
      </c>
      <c r="N95" s="10" t="s">
        <v>34</v>
      </c>
      <c r="O95" s="10" t="s">
        <v>24</v>
      </c>
      <c r="P95" s="9">
        <v>94</v>
      </c>
      <c r="Q95" s="10">
        <v>231.08431278263183</v>
      </c>
      <c r="R95" s="10"/>
    </row>
    <row r="96" spans="1:18" hidden="1" x14ac:dyDescent="0.2">
      <c r="A96" s="9">
        <v>135</v>
      </c>
      <c r="B96" s="10">
        <v>1998.3617184914085</v>
      </c>
      <c r="C96" s="10" t="s">
        <v>200</v>
      </c>
      <c r="D96" s="10" t="s">
        <v>83</v>
      </c>
      <c r="E96" s="10" t="s">
        <v>83</v>
      </c>
      <c r="F96" s="10" t="s">
        <v>83</v>
      </c>
      <c r="G96" s="10"/>
      <c r="H96" s="10" t="s">
        <v>21</v>
      </c>
      <c r="I96" s="11">
        <f t="shared" ref="I96" si="23">J96*0.1</f>
        <v>1896423.4679281425</v>
      </c>
      <c r="J96" s="11">
        <f t="shared" si="22"/>
        <v>18964234.679281425</v>
      </c>
      <c r="K96" s="10"/>
      <c r="L96" s="10" t="s">
        <v>23</v>
      </c>
      <c r="M96" s="10" t="s">
        <v>22</v>
      </c>
      <c r="N96" s="10" t="s">
        <v>34</v>
      </c>
      <c r="O96" s="10" t="s">
        <v>24</v>
      </c>
      <c r="P96" s="9">
        <v>95</v>
      </c>
      <c r="Q96" s="10">
        <v>1282.9275253200803</v>
      </c>
      <c r="R96" s="10"/>
    </row>
    <row r="97" spans="1:18" hidden="1" x14ac:dyDescent="0.2">
      <c r="A97" s="9">
        <v>136</v>
      </c>
      <c r="B97" s="10">
        <v>1481.1973388608462</v>
      </c>
      <c r="C97" s="10" t="s">
        <v>201</v>
      </c>
      <c r="D97" s="10" t="s">
        <v>202</v>
      </c>
      <c r="E97" s="10" t="s">
        <v>202</v>
      </c>
      <c r="F97" s="10" t="s">
        <v>202</v>
      </c>
      <c r="G97" s="10"/>
      <c r="H97" s="10" t="s">
        <v>168</v>
      </c>
      <c r="I97" s="11">
        <v>400000</v>
      </c>
      <c r="J97" s="11">
        <v>6400000</v>
      </c>
      <c r="K97" s="10"/>
      <c r="L97" s="10" t="s">
        <v>23</v>
      </c>
      <c r="M97" s="10" t="s">
        <v>23</v>
      </c>
      <c r="N97" s="10" t="s">
        <v>34</v>
      </c>
      <c r="O97" s="10" t="s">
        <v>39</v>
      </c>
      <c r="P97" s="9">
        <v>96</v>
      </c>
      <c r="Q97" s="10">
        <v>951.43017857677069</v>
      </c>
      <c r="R97" s="10"/>
    </row>
    <row r="98" spans="1:18" hidden="1" x14ac:dyDescent="0.2">
      <c r="A98" s="9">
        <v>137</v>
      </c>
      <c r="B98" s="10">
        <v>368.93133065040837</v>
      </c>
      <c r="C98" s="10" t="s">
        <v>203</v>
      </c>
      <c r="D98" s="10" t="s">
        <v>204</v>
      </c>
      <c r="E98" s="10" t="s">
        <v>20</v>
      </c>
      <c r="F98" s="10" t="s">
        <v>204</v>
      </c>
      <c r="G98" s="10"/>
      <c r="H98" s="10" t="s">
        <v>21</v>
      </c>
      <c r="I98" s="11">
        <f t="shared" ref="I98:I99" si="24">J98*0.1</f>
        <v>349491.36417711782</v>
      </c>
      <c r="J98" s="11">
        <f t="shared" ref="J98" si="25">(Q98/1000)*14782000</f>
        <v>3494913.6417711778</v>
      </c>
      <c r="K98" s="10"/>
      <c r="L98" s="10" t="s">
        <v>22</v>
      </c>
      <c r="M98" s="10" t="s">
        <v>23</v>
      </c>
      <c r="N98" s="10" t="s">
        <v>34</v>
      </c>
      <c r="O98" s="10" t="s">
        <v>39</v>
      </c>
      <c r="P98" s="9">
        <v>97</v>
      </c>
      <c r="Q98" s="10">
        <v>236.43036407598279</v>
      </c>
      <c r="R98" s="10"/>
    </row>
    <row r="99" spans="1:18" x14ac:dyDescent="0.2">
      <c r="A99" s="9">
        <v>138</v>
      </c>
      <c r="B99" s="10">
        <v>158.76327407565924</v>
      </c>
      <c r="C99" s="10" t="s">
        <v>205</v>
      </c>
      <c r="D99" s="10" t="s">
        <v>204</v>
      </c>
      <c r="E99" s="10" t="s">
        <v>204</v>
      </c>
      <c r="F99" s="10" t="s">
        <v>204</v>
      </c>
      <c r="G99" s="10"/>
      <c r="H99" s="10" t="s">
        <v>21</v>
      </c>
      <c r="I99" s="11">
        <f t="shared" si="24"/>
        <v>1500000</v>
      </c>
      <c r="J99" s="11">
        <v>15000000</v>
      </c>
      <c r="K99" s="10"/>
      <c r="L99" s="10" t="s">
        <v>23</v>
      </c>
      <c r="M99" s="10" t="s">
        <v>23</v>
      </c>
      <c r="N99" s="10" t="s">
        <v>34</v>
      </c>
      <c r="O99" s="10" t="s">
        <v>122</v>
      </c>
      <c r="P99" s="9">
        <v>98</v>
      </c>
      <c r="Q99" s="10">
        <v>101.57816478733007</v>
      </c>
      <c r="R99" s="10"/>
    </row>
    <row r="100" spans="1:18" hidden="1" x14ac:dyDescent="0.2">
      <c r="A100" s="9">
        <v>141</v>
      </c>
      <c r="B100" s="10">
        <v>19790.079164616971</v>
      </c>
      <c r="C100" s="10" t="s">
        <v>206</v>
      </c>
      <c r="D100" s="10" t="s">
        <v>28</v>
      </c>
      <c r="E100" s="10" t="s">
        <v>20</v>
      </c>
      <c r="F100" s="10" t="s">
        <v>20</v>
      </c>
      <c r="G100" s="10"/>
      <c r="H100" s="10" t="s">
        <v>43</v>
      </c>
      <c r="I100" s="11">
        <v>7800000</v>
      </c>
      <c r="J100" s="11">
        <v>139300000</v>
      </c>
      <c r="K100" s="12">
        <v>45658</v>
      </c>
      <c r="L100" s="10" t="s">
        <v>22</v>
      </c>
      <c r="M100" s="10" t="s">
        <v>23</v>
      </c>
      <c r="N100" s="10" t="s">
        <v>34</v>
      </c>
      <c r="O100" s="10" t="s">
        <v>39</v>
      </c>
      <c r="P100" s="9">
        <v>99</v>
      </c>
      <c r="Q100" s="10">
        <v>12729.626098893263</v>
      </c>
      <c r="R100" s="10"/>
    </row>
    <row r="101" spans="1:18" hidden="1" x14ac:dyDescent="0.2">
      <c r="A101" s="9">
        <v>146</v>
      </c>
      <c r="B101" s="10">
        <v>14052.763967768569</v>
      </c>
      <c r="C101" s="10" t="s">
        <v>207</v>
      </c>
      <c r="D101" s="10" t="s">
        <v>28</v>
      </c>
      <c r="E101" s="10" t="s">
        <v>20</v>
      </c>
      <c r="F101" s="10" t="s">
        <v>20</v>
      </c>
      <c r="G101" s="10"/>
      <c r="H101" s="10" t="s">
        <v>64</v>
      </c>
      <c r="I101" s="11">
        <v>4500000</v>
      </c>
      <c r="J101" s="11">
        <v>83500000</v>
      </c>
      <c r="K101" s="12">
        <v>45658</v>
      </c>
      <c r="L101" s="10" t="s">
        <v>22</v>
      </c>
      <c r="M101" s="10" t="s">
        <v>23</v>
      </c>
      <c r="N101" s="10" t="s">
        <v>34</v>
      </c>
      <c r="O101" s="10" t="s">
        <v>39</v>
      </c>
      <c r="P101" s="9">
        <v>100</v>
      </c>
      <c r="Q101" s="10">
        <v>9023.3332652420268</v>
      </c>
      <c r="R101" s="10"/>
    </row>
    <row r="102" spans="1:18" hidden="1" x14ac:dyDescent="0.2">
      <c r="A102" s="9">
        <v>158</v>
      </c>
      <c r="B102" s="10">
        <v>11399.814791261502</v>
      </c>
      <c r="C102" s="10" t="s">
        <v>208</v>
      </c>
      <c r="D102" s="10" t="s">
        <v>209</v>
      </c>
      <c r="E102" s="10" t="s">
        <v>20</v>
      </c>
      <c r="F102" s="10" t="s">
        <v>20</v>
      </c>
      <c r="G102" s="10"/>
      <c r="H102" s="10" t="s">
        <v>64</v>
      </c>
      <c r="I102" s="11">
        <v>3100000</v>
      </c>
      <c r="J102" s="11">
        <v>57200000</v>
      </c>
      <c r="K102" s="12">
        <v>45658</v>
      </c>
      <c r="L102" s="10" t="s">
        <v>22</v>
      </c>
      <c r="M102" s="10" t="s">
        <v>23</v>
      </c>
      <c r="N102" s="10" t="s">
        <v>34</v>
      </c>
      <c r="O102" s="10" t="s">
        <v>39</v>
      </c>
      <c r="P102" s="9">
        <v>101</v>
      </c>
      <c r="Q102" s="10">
        <v>7311.8593694993624</v>
      </c>
      <c r="R102" s="10"/>
    </row>
    <row r="103" spans="1:18" x14ac:dyDescent="0.2">
      <c r="A103" s="9">
        <v>160</v>
      </c>
      <c r="B103" s="10">
        <v>1538.5318431428918</v>
      </c>
      <c r="C103" s="10" t="s">
        <v>210</v>
      </c>
      <c r="D103" s="10" t="s">
        <v>211</v>
      </c>
      <c r="E103" s="10" t="s">
        <v>20</v>
      </c>
      <c r="F103" s="10" t="s">
        <v>20</v>
      </c>
      <c r="G103" s="10"/>
      <c r="H103" s="10" t="s">
        <v>64</v>
      </c>
      <c r="I103" s="11">
        <v>4200000</v>
      </c>
      <c r="J103" s="11">
        <v>56000000</v>
      </c>
      <c r="K103" s="12">
        <v>45292</v>
      </c>
      <c r="L103" s="10" t="s">
        <v>22</v>
      </c>
      <c r="M103" s="10" t="s">
        <v>23</v>
      </c>
      <c r="N103" s="10" t="s">
        <v>34</v>
      </c>
      <c r="O103" s="10" t="s">
        <v>122</v>
      </c>
      <c r="P103" s="9">
        <v>102</v>
      </c>
      <c r="Q103" s="10">
        <v>985.6694588425737</v>
      </c>
      <c r="R103" s="10"/>
    </row>
    <row r="104" spans="1:18" hidden="1" x14ac:dyDescent="0.2">
      <c r="A104" s="9">
        <v>162</v>
      </c>
      <c r="B104" s="10">
        <v>1081.4455411789027</v>
      </c>
      <c r="C104" s="10" t="s">
        <v>212</v>
      </c>
      <c r="D104" s="10" t="s">
        <v>213</v>
      </c>
      <c r="E104" s="10" t="s">
        <v>20</v>
      </c>
      <c r="F104" s="10" t="s">
        <v>20</v>
      </c>
      <c r="G104" s="10"/>
      <c r="H104" s="10" t="s">
        <v>121</v>
      </c>
      <c r="I104" s="11">
        <f t="shared" ref="I104" si="26">J104*0.1</f>
        <v>5000000</v>
      </c>
      <c r="J104" s="11">
        <v>50000000</v>
      </c>
      <c r="K104" s="12">
        <v>45048</v>
      </c>
      <c r="L104" s="10" t="s">
        <v>22</v>
      </c>
      <c r="M104" s="10" t="s">
        <v>23</v>
      </c>
      <c r="N104" s="10" t="s">
        <v>34</v>
      </c>
      <c r="O104" s="10" t="s">
        <v>39</v>
      </c>
      <c r="P104" s="9">
        <v>103</v>
      </c>
      <c r="Q104" s="10">
        <v>693.03785475878703</v>
      </c>
      <c r="R104" s="10"/>
    </row>
    <row r="105" spans="1:18" x14ac:dyDescent="0.2">
      <c r="A105" s="9">
        <v>163</v>
      </c>
      <c r="B105" s="10">
        <v>1311.3316668059365</v>
      </c>
      <c r="C105" s="10" t="s">
        <v>214</v>
      </c>
      <c r="D105" s="10" t="s">
        <v>215</v>
      </c>
      <c r="E105" s="10" t="s">
        <v>20</v>
      </c>
      <c r="F105" s="10" t="s">
        <v>20</v>
      </c>
      <c r="G105" s="10"/>
      <c r="H105" s="10" t="s">
        <v>43</v>
      </c>
      <c r="I105" s="11">
        <v>1563000</v>
      </c>
      <c r="J105" s="11">
        <v>40000000</v>
      </c>
      <c r="K105" s="12">
        <v>45658</v>
      </c>
      <c r="L105" s="10" t="s">
        <v>22</v>
      </c>
      <c r="M105" s="10" t="s">
        <v>23</v>
      </c>
      <c r="N105" s="10" t="s">
        <v>34</v>
      </c>
      <c r="O105" s="10" t="s">
        <v>122</v>
      </c>
      <c r="P105" s="9">
        <v>104</v>
      </c>
      <c r="Q105" s="10">
        <v>838.91937965730733</v>
      </c>
      <c r="R105" s="10"/>
    </row>
    <row r="106" spans="1:18" hidden="1" x14ac:dyDescent="0.2">
      <c r="A106" s="9">
        <v>164</v>
      </c>
      <c r="B106" s="10">
        <v>7421.7381933599509</v>
      </c>
      <c r="C106" s="10" t="s">
        <v>216</v>
      </c>
      <c r="D106" s="10" t="s">
        <v>215</v>
      </c>
      <c r="E106" s="10" t="s">
        <v>20</v>
      </c>
      <c r="F106" s="10" t="s">
        <v>20</v>
      </c>
      <c r="G106" s="10"/>
      <c r="H106" s="10" t="s">
        <v>121</v>
      </c>
      <c r="I106" s="11">
        <f t="shared" ref="I106:I107" si="27">J106*0.1</f>
        <v>5530000</v>
      </c>
      <c r="J106" s="11">
        <v>55300000</v>
      </c>
      <c r="K106" s="12">
        <v>45292</v>
      </c>
      <c r="L106" s="10" t="s">
        <v>22</v>
      </c>
      <c r="M106" s="10" t="s">
        <v>23</v>
      </c>
      <c r="N106" s="10" t="s">
        <v>34</v>
      </c>
      <c r="O106" s="10" t="s">
        <v>39</v>
      </c>
      <c r="P106" s="9">
        <v>105</v>
      </c>
      <c r="Q106" s="10">
        <v>4750.5693826550423</v>
      </c>
      <c r="R106" s="10"/>
    </row>
    <row r="107" spans="1:18" hidden="1" x14ac:dyDescent="0.2">
      <c r="A107" s="9">
        <v>165</v>
      </c>
      <c r="B107" s="10">
        <v>8078.3839795427812</v>
      </c>
      <c r="C107" s="10" t="s">
        <v>217</v>
      </c>
      <c r="D107" s="10" t="s">
        <v>218</v>
      </c>
      <c r="E107" s="10" t="s">
        <v>20</v>
      </c>
      <c r="F107" s="10" t="s">
        <v>20</v>
      </c>
      <c r="G107" s="10"/>
      <c r="H107" s="10" t="s">
        <v>121</v>
      </c>
      <c r="I107" s="11">
        <f t="shared" si="27"/>
        <v>5350000</v>
      </c>
      <c r="J107" s="11">
        <v>53500000</v>
      </c>
      <c r="K107" s="12">
        <v>45028</v>
      </c>
      <c r="L107" s="10" t="s">
        <v>22</v>
      </c>
      <c r="M107" s="10" t="s">
        <v>23</v>
      </c>
      <c r="N107" s="10" t="s">
        <v>34</v>
      </c>
      <c r="O107" s="10" t="s">
        <v>39</v>
      </c>
      <c r="P107" s="9">
        <v>106</v>
      </c>
      <c r="Q107" s="10">
        <v>5164.58021044826</v>
      </c>
      <c r="R107" s="10"/>
    </row>
    <row r="108" spans="1:18" hidden="1" x14ac:dyDescent="0.2">
      <c r="A108" s="9">
        <v>166</v>
      </c>
      <c r="B108" s="10">
        <v>7167.7157655534083</v>
      </c>
      <c r="C108" s="10" t="s">
        <v>219</v>
      </c>
      <c r="D108" s="10" t="s">
        <v>135</v>
      </c>
      <c r="E108" s="10" t="s">
        <v>20</v>
      </c>
      <c r="F108" s="10" t="s">
        <v>20</v>
      </c>
      <c r="G108" s="10"/>
      <c r="H108" s="10" t="s">
        <v>73</v>
      </c>
      <c r="I108" s="11">
        <v>1042000</v>
      </c>
      <c r="J108" s="11">
        <v>4400000</v>
      </c>
      <c r="K108" s="12">
        <v>45292</v>
      </c>
      <c r="L108" s="10" t="s">
        <v>22</v>
      </c>
      <c r="M108" s="10" t="s">
        <v>23</v>
      </c>
      <c r="N108" s="10" t="s">
        <v>34</v>
      </c>
      <c r="O108" s="10" t="s">
        <v>39</v>
      </c>
      <c r="P108" s="9">
        <v>107</v>
      </c>
      <c r="Q108" s="10">
        <v>4582.6249876677175</v>
      </c>
      <c r="R108" s="10"/>
    </row>
    <row r="109" spans="1:18" hidden="1" x14ac:dyDescent="0.2">
      <c r="A109" s="9">
        <v>185</v>
      </c>
      <c r="B109" s="10">
        <v>57479.189920701603</v>
      </c>
      <c r="C109" s="10" t="s">
        <v>220</v>
      </c>
      <c r="D109" s="10" t="s">
        <v>221</v>
      </c>
      <c r="E109" s="10" t="s">
        <v>20</v>
      </c>
      <c r="F109" s="10" t="s">
        <v>20</v>
      </c>
      <c r="G109" s="10"/>
      <c r="H109" s="10" t="s">
        <v>64</v>
      </c>
      <c r="I109" s="11">
        <v>11000000</v>
      </c>
      <c r="J109" s="11">
        <v>200000000</v>
      </c>
      <c r="K109" s="12">
        <v>45292</v>
      </c>
      <c r="L109" s="10" t="s">
        <v>22</v>
      </c>
      <c r="M109" s="10" t="s">
        <v>23</v>
      </c>
      <c r="N109" s="10" t="s">
        <v>34</v>
      </c>
      <c r="O109" s="10" t="s">
        <v>39</v>
      </c>
      <c r="P109" s="9">
        <v>108</v>
      </c>
      <c r="Q109" s="10">
        <v>36863.311512394503</v>
      </c>
      <c r="R109" s="10"/>
    </row>
    <row r="110" spans="1:18" hidden="1" x14ac:dyDescent="0.2">
      <c r="A110" s="9">
        <v>199</v>
      </c>
      <c r="B110" s="10">
        <v>25337.661323140554</v>
      </c>
      <c r="C110" s="10" t="s">
        <v>222</v>
      </c>
      <c r="D110" s="10" t="s">
        <v>119</v>
      </c>
      <c r="E110" s="10" t="s">
        <v>20</v>
      </c>
      <c r="F110" s="10" t="s">
        <v>20</v>
      </c>
      <c r="G110" s="10"/>
      <c r="H110" s="10" t="s">
        <v>43</v>
      </c>
      <c r="I110" s="11">
        <v>9826000</v>
      </c>
      <c r="J110" s="11">
        <v>178798000</v>
      </c>
      <c r="K110" s="12">
        <v>45658</v>
      </c>
      <c r="L110" s="10" t="s">
        <v>22</v>
      </c>
      <c r="M110" s="10" t="s">
        <v>23</v>
      </c>
      <c r="N110" s="10" t="s">
        <v>34</v>
      </c>
      <c r="O110" s="10" t="s">
        <v>39</v>
      </c>
      <c r="P110" s="9">
        <v>109</v>
      </c>
      <c r="Q110" s="10">
        <v>16112.80290112619</v>
      </c>
      <c r="R110" s="10"/>
    </row>
    <row r="111" spans="1:18" hidden="1" x14ac:dyDescent="0.2">
      <c r="A111" s="9">
        <v>211</v>
      </c>
      <c r="B111" s="10">
        <v>11890.40509279443</v>
      </c>
      <c r="C111" s="10" t="s">
        <v>223</v>
      </c>
      <c r="D111" s="10" t="s">
        <v>224</v>
      </c>
      <c r="E111" s="10" t="s">
        <v>20</v>
      </c>
      <c r="F111" s="10" t="s">
        <v>20</v>
      </c>
      <c r="G111" s="10"/>
      <c r="H111" s="10" t="s">
        <v>43</v>
      </c>
      <c r="I111" s="11">
        <f>J111*0.1</f>
        <v>11192698.39002395</v>
      </c>
      <c r="J111" s="11">
        <f t="shared" ref="J111" si="28">(Q111/1000)*14782000</f>
        <v>111926983.9002395</v>
      </c>
      <c r="K111" s="10"/>
      <c r="L111" s="10" t="s">
        <v>22</v>
      </c>
      <c r="M111" s="10" t="s">
        <v>23</v>
      </c>
      <c r="N111" s="10" t="s">
        <v>34</v>
      </c>
      <c r="O111" s="10" t="s">
        <v>39</v>
      </c>
      <c r="P111" s="9">
        <v>110</v>
      </c>
      <c r="Q111" s="10">
        <v>7571.8430456121969</v>
      </c>
      <c r="R111" s="10"/>
    </row>
    <row r="112" spans="1:18" hidden="1" x14ac:dyDescent="0.2">
      <c r="A112" s="9">
        <v>216</v>
      </c>
      <c r="B112" s="10">
        <v>5650.0457811168235</v>
      </c>
      <c r="C112" s="10" t="s">
        <v>225</v>
      </c>
      <c r="D112" s="10" t="s">
        <v>226</v>
      </c>
      <c r="E112" s="10" t="s">
        <v>20</v>
      </c>
      <c r="F112" s="10" t="s">
        <v>20</v>
      </c>
      <c r="G112" s="10"/>
      <c r="H112" s="10" t="s">
        <v>64</v>
      </c>
      <c r="I112" s="11">
        <v>1549000</v>
      </c>
      <c r="J112" s="11">
        <v>28189000</v>
      </c>
      <c r="K112" s="12">
        <v>46753</v>
      </c>
      <c r="L112" s="10" t="s">
        <v>22</v>
      </c>
      <c r="M112" s="10" t="s">
        <v>23</v>
      </c>
      <c r="N112" s="10" t="s">
        <v>34</v>
      </c>
      <c r="O112" s="10" t="s">
        <v>39</v>
      </c>
      <c r="P112" s="9">
        <v>111</v>
      </c>
      <c r="Q112" s="10">
        <v>3598.722682979439</v>
      </c>
      <c r="R112" s="10"/>
    </row>
    <row r="113" spans="1:18" hidden="1" x14ac:dyDescent="0.2">
      <c r="A113" s="9">
        <v>227</v>
      </c>
      <c r="B113" s="10">
        <v>28143.502701522848</v>
      </c>
      <c r="C113" s="10" t="s">
        <v>227</v>
      </c>
      <c r="D113" s="10" t="s">
        <v>228</v>
      </c>
      <c r="E113" s="10" t="s">
        <v>20</v>
      </c>
      <c r="F113" s="10" t="s">
        <v>20</v>
      </c>
      <c r="G113" s="10"/>
      <c r="H113" s="10" t="s">
        <v>64</v>
      </c>
      <c r="I113" s="11">
        <v>7701000</v>
      </c>
      <c r="J113" s="11">
        <v>140139000</v>
      </c>
      <c r="K113" s="12">
        <v>45292</v>
      </c>
      <c r="L113" s="10" t="s">
        <v>22</v>
      </c>
      <c r="M113" s="10" t="s">
        <v>23</v>
      </c>
      <c r="N113" s="10" t="s">
        <v>34</v>
      </c>
      <c r="O113" s="10" t="s">
        <v>39</v>
      </c>
      <c r="P113" s="9">
        <v>112</v>
      </c>
      <c r="Q113" s="10">
        <v>18007.539380336995</v>
      </c>
      <c r="R113" s="10"/>
    </row>
    <row r="114" spans="1:18" hidden="1" x14ac:dyDescent="0.2">
      <c r="A114" s="9">
        <v>230</v>
      </c>
      <c r="B114" s="10">
        <v>1177.4334563140746</v>
      </c>
      <c r="C114" s="10" t="s">
        <v>229</v>
      </c>
      <c r="D114" s="10" t="s">
        <v>230</v>
      </c>
      <c r="E114" s="10" t="s">
        <v>20</v>
      </c>
      <c r="F114" s="10" t="s">
        <v>20</v>
      </c>
      <c r="G114" s="10"/>
      <c r="H114" s="10" t="s">
        <v>168</v>
      </c>
      <c r="I114" s="11">
        <v>600000</v>
      </c>
      <c r="J114" s="11">
        <v>13600000</v>
      </c>
      <c r="K114" s="12">
        <v>45292</v>
      </c>
      <c r="L114" s="10" t="s">
        <v>22</v>
      </c>
      <c r="M114" s="10" t="s">
        <v>23</v>
      </c>
      <c r="N114" s="10" t="s">
        <v>34</v>
      </c>
      <c r="O114" s="10" t="s">
        <v>39</v>
      </c>
      <c r="P114" s="9">
        <v>113</v>
      </c>
      <c r="Q114" s="10">
        <v>753.88018958672137</v>
      </c>
      <c r="R114" s="10"/>
    </row>
    <row r="115" spans="1:18" hidden="1" x14ac:dyDescent="0.2">
      <c r="A115" s="9">
        <v>233</v>
      </c>
      <c r="B115" s="10">
        <v>3358.9074046662472</v>
      </c>
      <c r="C115" s="10" t="s">
        <v>231</v>
      </c>
      <c r="D115" s="10" t="s">
        <v>232</v>
      </c>
      <c r="E115" s="10" t="s">
        <v>20</v>
      </c>
      <c r="F115" s="10" t="s">
        <v>20</v>
      </c>
      <c r="G115" s="10"/>
      <c r="H115" s="10" t="s">
        <v>73</v>
      </c>
      <c r="I115" s="11">
        <v>600000</v>
      </c>
      <c r="J115" s="11">
        <v>2000000000</v>
      </c>
      <c r="K115" s="12">
        <v>45292</v>
      </c>
      <c r="L115" s="10" t="s">
        <v>22</v>
      </c>
      <c r="M115" s="10" t="s">
        <v>23</v>
      </c>
      <c r="N115" s="10" t="s">
        <v>34</v>
      </c>
      <c r="O115" s="10" t="s">
        <v>39</v>
      </c>
      <c r="P115" s="9">
        <v>114</v>
      </c>
      <c r="Q115" s="10">
        <v>2152.0674070457039</v>
      </c>
      <c r="R115" s="10"/>
    </row>
    <row r="116" spans="1:18" hidden="1" x14ac:dyDescent="0.2">
      <c r="A116" s="9">
        <v>239</v>
      </c>
      <c r="B116" s="10">
        <v>15348.427819295735</v>
      </c>
      <c r="C116" s="10" t="s">
        <v>233</v>
      </c>
      <c r="D116" s="10" t="s">
        <v>234</v>
      </c>
      <c r="E116" s="10" t="s">
        <v>20</v>
      </c>
      <c r="F116" s="10" t="s">
        <v>20</v>
      </c>
      <c r="G116" s="10"/>
      <c r="H116" s="10" t="s">
        <v>43</v>
      </c>
      <c r="I116" s="11">
        <v>5500000</v>
      </c>
      <c r="J116" s="11">
        <v>90000000</v>
      </c>
      <c r="K116" s="12">
        <v>45658</v>
      </c>
      <c r="L116" s="10" t="s">
        <v>22</v>
      </c>
      <c r="M116" s="10" t="s">
        <v>23</v>
      </c>
      <c r="N116" s="10" t="s">
        <v>34</v>
      </c>
      <c r="O116" s="10" t="s">
        <v>39</v>
      </c>
      <c r="P116" s="9">
        <v>115</v>
      </c>
      <c r="Q116" s="10">
        <v>9812.3635702862066</v>
      </c>
      <c r="R116" s="10"/>
    </row>
    <row r="117" spans="1:18" x14ac:dyDescent="0.2">
      <c r="A117" s="9">
        <v>248</v>
      </c>
      <c r="B117" s="10">
        <v>327.40297745517859</v>
      </c>
      <c r="C117" s="10" t="s">
        <v>235</v>
      </c>
      <c r="D117" s="10" t="s">
        <v>236</v>
      </c>
      <c r="E117" s="10" t="s">
        <v>20</v>
      </c>
      <c r="F117" s="10" t="s">
        <v>20</v>
      </c>
      <c r="G117" s="10"/>
      <c r="H117" s="10" t="s">
        <v>73</v>
      </c>
      <c r="I117" s="11">
        <v>0</v>
      </c>
      <c r="J117" s="11">
        <v>2700000</v>
      </c>
      <c r="K117" s="12">
        <v>44927</v>
      </c>
      <c r="L117" s="10" t="s">
        <v>22</v>
      </c>
      <c r="M117" s="10" t="s">
        <v>23</v>
      </c>
      <c r="N117" s="10" t="s">
        <v>34</v>
      </c>
      <c r="O117" s="10" t="s">
        <v>177</v>
      </c>
      <c r="P117" s="9">
        <v>116</v>
      </c>
      <c r="Q117" s="10">
        <v>210.91983530954076</v>
      </c>
      <c r="R117" s="10"/>
    </row>
    <row r="118" spans="1:18" hidden="1" x14ac:dyDescent="0.2">
      <c r="A118" s="9">
        <v>256</v>
      </c>
      <c r="B118" s="10">
        <v>13614.563342058285</v>
      </c>
      <c r="C118" s="10" t="s">
        <v>237</v>
      </c>
      <c r="D118" s="10" t="s">
        <v>238</v>
      </c>
      <c r="E118" s="10" t="s">
        <v>20</v>
      </c>
      <c r="F118" s="10" t="s">
        <v>20</v>
      </c>
      <c r="G118" s="10"/>
      <c r="H118" s="10" t="s">
        <v>73</v>
      </c>
      <c r="I118" s="11">
        <v>4000000</v>
      </c>
      <c r="J118" s="11">
        <v>140000000</v>
      </c>
      <c r="K118" s="12">
        <v>46023</v>
      </c>
      <c r="L118" s="10" t="s">
        <v>22</v>
      </c>
      <c r="M118" s="10" t="s">
        <v>23</v>
      </c>
      <c r="N118" s="10" t="s">
        <v>34</v>
      </c>
      <c r="O118" s="10" t="s">
        <v>39</v>
      </c>
      <c r="P118" s="9">
        <v>117</v>
      </c>
      <c r="Q118" s="10">
        <v>8774.6955868052846</v>
      </c>
      <c r="R118" s="10"/>
    </row>
    <row r="119" spans="1:18" hidden="1" x14ac:dyDescent="0.2">
      <c r="A119" s="9">
        <v>260</v>
      </c>
      <c r="B119" s="10">
        <v>4513.5815116444455</v>
      </c>
      <c r="C119" s="10" t="s">
        <v>239</v>
      </c>
      <c r="D119" s="10" t="s">
        <v>240</v>
      </c>
      <c r="E119" s="10" t="s">
        <v>20</v>
      </c>
      <c r="F119" s="10" t="s">
        <v>20</v>
      </c>
      <c r="G119" s="10"/>
      <c r="H119" s="10" t="s">
        <v>21</v>
      </c>
      <c r="I119" s="11">
        <f>J119*0.1</f>
        <v>4298500.9541743537</v>
      </c>
      <c r="J119" s="11">
        <f t="shared" ref="J119:J120" si="29">(Q119/1000)*14782000</f>
        <v>42985009.541743532</v>
      </c>
      <c r="K119" s="10"/>
      <c r="L119" s="10" t="s">
        <v>22</v>
      </c>
      <c r="M119" s="10" t="s">
        <v>23</v>
      </c>
      <c r="N119" s="10" t="s">
        <v>34</v>
      </c>
      <c r="O119" s="10" t="s">
        <v>39</v>
      </c>
      <c r="P119" s="9">
        <v>118</v>
      </c>
      <c r="Q119" s="10">
        <v>2907.9292072617732</v>
      </c>
      <c r="R119" s="10"/>
    </row>
    <row r="120" spans="1:18" hidden="1" x14ac:dyDescent="0.2">
      <c r="A120" s="9">
        <v>262</v>
      </c>
      <c r="B120" s="10">
        <v>32377.175825136175</v>
      </c>
      <c r="C120" s="10" t="s">
        <v>241</v>
      </c>
      <c r="D120" s="10" t="s">
        <v>242</v>
      </c>
      <c r="E120" s="10" t="s">
        <v>20</v>
      </c>
      <c r="F120" s="10" t="s">
        <v>20</v>
      </c>
      <c r="G120" s="10"/>
      <c r="H120" s="10" t="s">
        <v>21</v>
      </c>
      <c r="I120" s="11">
        <f>J120*0.1</f>
        <v>30833144.60772077</v>
      </c>
      <c r="J120" s="11">
        <f t="shared" si="29"/>
        <v>308331446.07720768</v>
      </c>
      <c r="K120" s="10"/>
      <c r="L120" s="10" t="s">
        <v>22</v>
      </c>
      <c r="M120" s="10" t="s">
        <v>23</v>
      </c>
      <c r="N120" s="10" t="s">
        <v>34</v>
      </c>
      <c r="O120" s="10" t="s">
        <v>39</v>
      </c>
      <c r="P120" s="9">
        <v>119</v>
      </c>
      <c r="Q120" s="10">
        <v>20858.574352402091</v>
      </c>
      <c r="R120" s="10"/>
    </row>
    <row r="121" spans="1:18" hidden="1" x14ac:dyDescent="0.2">
      <c r="A121" s="9">
        <v>267</v>
      </c>
      <c r="B121" s="10">
        <v>24088.740414099848</v>
      </c>
      <c r="C121" s="10" t="s">
        <v>243</v>
      </c>
      <c r="D121" s="10" t="s">
        <v>244</v>
      </c>
      <c r="E121" s="10" t="s">
        <v>20</v>
      </c>
      <c r="F121" s="10" t="s">
        <v>20</v>
      </c>
      <c r="G121" s="10"/>
      <c r="H121" s="10" t="s">
        <v>64</v>
      </c>
      <c r="I121" s="11">
        <v>15000000</v>
      </c>
      <c r="J121" s="11">
        <v>500000</v>
      </c>
      <c r="K121" s="12">
        <v>46388</v>
      </c>
      <c r="L121" s="10" t="s">
        <v>23</v>
      </c>
      <c r="M121" s="10" t="s">
        <v>22</v>
      </c>
      <c r="N121" s="10" t="s">
        <v>34</v>
      </c>
      <c r="O121" s="10" t="s">
        <v>39</v>
      </c>
      <c r="P121" s="9">
        <v>120</v>
      </c>
      <c r="Q121" s="10">
        <v>15474.737804051994</v>
      </c>
      <c r="R121" s="10"/>
    </row>
    <row r="122" spans="1:18" hidden="1" x14ac:dyDescent="0.2">
      <c r="A122" s="9">
        <v>268</v>
      </c>
      <c r="B122" s="10">
        <v>84.400141193626609</v>
      </c>
      <c r="C122" s="10" t="s">
        <v>245</v>
      </c>
      <c r="D122" s="10" t="s">
        <v>246</v>
      </c>
      <c r="E122" s="10" t="s">
        <v>20</v>
      </c>
      <c r="F122" s="10" t="s">
        <v>20</v>
      </c>
      <c r="G122" s="10"/>
      <c r="H122" s="10" t="s">
        <v>73</v>
      </c>
      <c r="I122" s="11">
        <f>J122*0.1</f>
        <v>80090.871049119989</v>
      </c>
      <c r="J122" s="11">
        <f t="shared" ref="J122" si="30">(Q122/1000)*14782000</f>
        <v>800908.71049119986</v>
      </c>
      <c r="K122" s="10"/>
      <c r="L122" s="10" t="s">
        <v>23</v>
      </c>
      <c r="M122" s="10" t="s">
        <v>247</v>
      </c>
      <c r="N122" s="10" t="s">
        <v>34</v>
      </c>
      <c r="O122" s="10" t="s">
        <v>39</v>
      </c>
      <c r="P122" s="9">
        <v>121</v>
      </c>
      <c r="Q122" s="10">
        <v>54.181349647625481</v>
      </c>
      <c r="R122" s="10"/>
    </row>
    <row r="123" spans="1:18" hidden="1" x14ac:dyDescent="0.2">
      <c r="A123" s="9">
        <v>271</v>
      </c>
      <c r="B123" s="10">
        <v>11300.414456271312</v>
      </c>
      <c r="C123" s="10" t="s">
        <v>248</v>
      </c>
      <c r="D123" s="10" t="s">
        <v>204</v>
      </c>
      <c r="E123" s="10" t="s">
        <v>20</v>
      </c>
      <c r="F123" s="10" t="s">
        <v>20</v>
      </c>
      <c r="G123" s="10"/>
      <c r="H123" s="10" t="s">
        <v>21</v>
      </c>
      <c r="I123" s="11">
        <v>1000000</v>
      </c>
      <c r="J123" s="11">
        <v>48500000</v>
      </c>
      <c r="K123" s="12">
        <v>45658</v>
      </c>
      <c r="L123" s="10" t="s">
        <v>23</v>
      </c>
      <c r="M123" s="10" t="s">
        <v>22</v>
      </c>
      <c r="N123" s="10" t="s">
        <v>34</v>
      </c>
      <c r="O123" s="10" t="s">
        <v>39</v>
      </c>
      <c r="P123" s="9">
        <v>122</v>
      </c>
      <c r="Q123" s="10">
        <v>7247.0037017022441</v>
      </c>
      <c r="R123" s="10"/>
    </row>
    <row r="124" spans="1:18" hidden="1" x14ac:dyDescent="0.2">
      <c r="A124" s="9">
        <v>279</v>
      </c>
      <c r="B124" s="10">
        <v>19121.970631768017</v>
      </c>
      <c r="C124" s="10" t="s">
        <v>249</v>
      </c>
      <c r="D124" s="10" t="s">
        <v>250</v>
      </c>
      <c r="E124" s="10" t="s">
        <v>20</v>
      </c>
      <c r="F124" s="10" t="s">
        <v>20</v>
      </c>
      <c r="G124" s="10"/>
      <c r="H124" s="10" t="s">
        <v>43</v>
      </c>
      <c r="I124" s="11">
        <f>J124*0.1</f>
        <v>18179285.820308797</v>
      </c>
      <c r="J124" s="11">
        <f>(Q124/1000)*14782000</f>
        <v>181792858.20308796</v>
      </c>
      <c r="K124" s="10"/>
      <c r="L124" s="10" t="s">
        <v>23</v>
      </c>
      <c r="M124" s="10" t="s">
        <v>22</v>
      </c>
      <c r="N124" s="10" t="s">
        <v>34</v>
      </c>
      <c r="O124" s="10" t="s">
        <v>39</v>
      </c>
      <c r="P124" s="9">
        <v>123</v>
      </c>
      <c r="Q124" s="10">
        <v>12298.258571444185</v>
      </c>
      <c r="R124" s="10"/>
    </row>
    <row r="125" spans="1:18" hidden="1" x14ac:dyDescent="0.2">
      <c r="A125" s="9">
        <v>280</v>
      </c>
      <c r="B125" s="10">
        <v>62234.406366530216</v>
      </c>
      <c r="C125" s="10" t="s">
        <v>251</v>
      </c>
      <c r="D125" s="10" t="s">
        <v>252</v>
      </c>
      <c r="E125" s="10" t="s">
        <v>20</v>
      </c>
      <c r="F125" s="10" t="s">
        <v>20</v>
      </c>
      <c r="G125" s="10"/>
      <c r="H125" s="10" t="s">
        <v>21</v>
      </c>
      <c r="I125" s="11">
        <f>J125*0.1</f>
        <v>59404846.900494754</v>
      </c>
      <c r="J125" s="11">
        <f t="shared" ref="J125" si="31">(Q125/1000)*14782000</f>
        <v>594048469.00494754</v>
      </c>
      <c r="K125" s="10"/>
      <c r="L125" s="10" t="s">
        <v>23</v>
      </c>
      <c r="M125" s="10" t="s">
        <v>22</v>
      </c>
      <c r="N125" s="10" t="s">
        <v>34</v>
      </c>
      <c r="O125" s="10" t="s">
        <v>39</v>
      </c>
      <c r="P125" s="9">
        <v>124</v>
      </c>
      <c r="Q125" s="10">
        <v>40187.286497425761</v>
      </c>
      <c r="R125" s="10"/>
    </row>
    <row r="126" spans="1:18" hidden="1" x14ac:dyDescent="0.2">
      <c r="A126" s="9">
        <v>291</v>
      </c>
      <c r="B126" s="10">
        <v>22203.217863912556</v>
      </c>
      <c r="C126" s="10" t="s">
        <v>253</v>
      </c>
      <c r="D126" s="10" t="s">
        <v>228</v>
      </c>
      <c r="E126" s="10" t="s">
        <v>20</v>
      </c>
      <c r="F126" s="10" t="s">
        <v>20</v>
      </c>
      <c r="G126" s="10"/>
      <c r="H126" s="10" t="s">
        <v>43</v>
      </c>
      <c r="I126" s="11">
        <v>6462000</v>
      </c>
      <c r="J126" s="11">
        <v>117588000</v>
      </c>
      <c r="K126" s="12">
        <v>45658</v>
      </c>
      <c r="L126" s="10" t="s">
        <v>22</v>
      </c>
      <c r="M126" s="10" t="s">
        <v>23</v>
      </c>
      <c r="N126" s="10" t="s">
        <v>34</v>
      </c>
      <c r="O126" s="10" t="s">
        <v>39</v>
      </c>
      <c r="P126" s="9">
        <v>125</v>
      </c>
      <c r="Q126" s="10">
        <v>14170.675877727117</v>
      </c>
      <c r="R126" s="10"/>
    </row>
    <row r="127" spans="1:18" hidden="1" x14ac:dyDescent="0.2">
      <c r="A127" s="9">
        <v>301</v>
      </c>
      <c r="B127" s="10">
        <v>2473.3697503925423</v>
      </c>
      <c r="C127" s="10" t="s">
        <v>254</v>
      </c>
      <c r="D127" s="10" t="s">
        <v>255</v>
      </c>
      <c r="E127" s="10" t="s">
        <v>20</v>
      </c>
      <c r="F127" s="10" t="s">
        <v>20</v>
      </c>
      <c r="G127" s="10"/>
      <c r="H127" s="10" t="s">
        <v>73</v>
      </c>
      <c r="I127" s="11">
        <f>J127*0.1</f>
        <v>2334541.2115195412</v>
      </c>
      <c r="J127" s="11">
        <f t="shared" ref="J127" si="32">(Q127/1000)*14782000</f>
        <v>23345412.115195412</v>
      </c>
      <c r="K127" s="12">
        <v>45658</v>
      </c>
      <c r="L127" s="10" t="s">
        <v>22</v>
      </c>
      <c r="M127" s="10" t="s">
        <v>23</v>
      </c>
      <c r="N127" s="10" t="s">
        <v>34</v>
      </c>
      <c r="O127" s="10" t="s">
        <v>39</v>
      </c>
      <c r="P127" s="9">
        <v>126</v>
      </c>
      <c r="Q127" s="10">
        <v>1579.313497171926</v>
      </c>
      <c r="R127" s="10"/>
    </row>
    <row r="128" spans="1:18" x14ac:dyDescent="0.2">
      <c r="A128" s="9">
        <v>317</v>
      </c>
      <c r="B128" s="10">
        <v>101409.01751302963</v>
      </c>
      <c r="C128" s="10" t="s">
        <v>256</v>
      </c>
      <c r="D128" s="10" t="s">
        <v>257</v>
      </c>
      <c r="E128" s="10" t="s">
        <v>20</v>
      </c>
      <c r="F128" s="10" t="s">
        <v>20</v>
      </c>
      <c r="G128" s="10"/>
      <c r="H128" s="10" t="s">
        <v>21</v>
      </c>
      <c r="I128" s="11">
        <f>J128*0.5</f>
        <v>167331.8188131701</v>
      </c>
      <c r="J128" s="11">
        <f>(Q128/1000)*5100</f>
        <v>334663.63762634021</v>
      </c>
      <c r="K128" s="10"/>
      <c r="L128" s="10" t="s">
        <v>22</v>
      </c>
      <c r="M128" s="10" t="s">
        <v>23</v>
      </c>
      <c r="N128" s="10"/>
      <c r="O128" s="10" t="s">
        <v>147</v>
      </c>
      <c r="P128" s="9">
        <v>127</v>
      </c>
      <c r="Q128" s="10">
        <v>65620.321103203969</v>
      </c>
      <c r="R128" s="10"/>
    </row>
    <row r="129" spans="1:18" x14ac:dyDescent="0.2">
      <c r="A129" s="9">
        <v>358</v>
      </c>
      <c r="B129" s="10">
        <v>49490.64417621657</v>
      </c>
      <c r="C129" s="10" t="s">
        <v>258</v>
      </c>
      <c r="D129" s="10" t="s">
        <v>26</v>
      </c>
      <c r="E129" s="10" t="s">
        <v>20</v>
      </c>
      <c r="F129" s="10" t="s">
        <v>20</v>
      </c>
      <c r="G129" s="10"/>
      <c r="H129" s="10" t="s">
        <v>43</v>
      </c>
      <c r="I129" s="11">
        <v>80000</v>
      </c>
      <c r="J129" s="11">
        <f>(Q129/1000)*5100</f>
        <v>162544.46750481884</v>
      </c>
      <c r="K129" s="12">
        <v>45292</v>
      </c>
      <c r="L129" s="10" t="s">
        <v>22</v>
      </c>
      <c r="M129" s="10" t="s">
        <v>23</v>
      </c>
      <c r="N129" s="10"/>
      <c r="O129" s="10" t="s">
        <v>147</v>
      </c>
      <c r="P129" s="9">
        <v>128</v>
      </c>
      <c r="Q129" s="10">
        <v>31871.464216631142</v>
      </c>
      <c r="R129" s="10"/>
    </row>
    <row r="130" spans="1:18" hidden="1" x14ac:dyDescent="0.2">
      <c r="A130" s="9">
        <v>360</v>
      </c>
      <c r="B130" s="10">
        <v>17859.129905131682</v>
      </c>
      <c r="C130" s="10" t="s">
        <v>259</v>
      </c>
      <c r="D130" s="10" t="s">
        <v>260</v>
      </c>
      <c r="E130" s="10" t="s">
        <v>20</v>
      </c>
      <c r="F130" s="10" t="s">
        <v>20</v>
      </c>
      <c r="G130" s="10"/>
      <c r="H130" s="10" t="s">
        <v>43</v>
      </c>
      <c r="I130" s="11">
        <v>7000000</v>
      </c>
      <c r="J130" s="11">
        <v>123000000</v>
      </c>
      <c r="K130" s="12">
        <v>45658</v>
      </c>
      <c r="L130" s="10" t="s">
        <v>22</v>
      </c>
      <c r="M130" s="10" t="s">
        <v>23</v>
      </c>
      <c r="N130" s="10" t="s">
        <v>34</v>
      </c>
      <c r="O130" s="10" t="s">
        <v>39</v>
      </c>
      <c r="P130" s="9">
        <v>129</v>
      </c>
      <c r="Q130" s="10">
        <v>11503.490554870577</v>
      </c>
      <c r="R130" s="10"/>
    </row>
    <row r="131" spans="1:18" hidden="1" x14ac:dyDescent="0.2">
      <c r="A131" s="9">
        <v>361</v>
      </c>
      <c r="B131" s="10">
        <v>3728.0003663029288</v>
      </c>
      <c r="C131" s="10" t="s">
        <v>261</v>
      </c>
      <c r="D131" s="10" t="s">
        <v>262</v>
      </c>
      <c r="E131" s="10" t="s">
        <v>262</v>
      </c>
      <c r="F131" s="10" t="s">
        <v>262</v>
      </c>
      <c r="G131" s="10"/>
      <c r="H131" s="10" t="s">
        <v>21</v>
      </c>
      <c r="I131" s="11">
        <f>J131*0.1</f>
        <v>3529467.7695322316</v>
      </c>
      <c r="J131" s="11">
        <f t="shared" ref="J131:J152" si="33">(Q131/1000)*14782000</f>
        <v>35294677.695322312</v>
      </c>
      <c r="K131" s="10"/>
      <c r="L131" s="10" t="s">
        <v>23</v>
      </c>
      <c r="M131" s="10" t="s">
        <v>23</v>
      </c>
      <c r="N131" s="10" t="s">
        <v>34</v>
      </c>
      <c r="O131" s="10" t="s">
        <v>39</v>
      </c>
      <c r="P131" s="9">
        <v>130</v>
      </c>
      <c r="Q131" s="10">
        <v>2387.6794544258091</v>
      </c>
      <c r="R131" s="10" t="s">
        <v>263</v>
      </c>
    </row>
    <row r="132" spans="1:18" hidden="1" x14ac:dyDescent="0.2">
      <c r="A132" s="9">
        <v>362</v>
      </c>
      <c r="B132" s="10">
        <v>8476.5927073646853</v>
      </c>
      <c r="C132" s="10" t="s">
        <v>264</v>
      </c>
      <c r="D132" s="10" t="s">
        <v>204</v>
      </c>
      <c r="E132" s="10" t="s">
        <v>20</v>
      </c>
      <c r="F132" s="10" t="s">
        <v>265</v>
      </c>
      <c r="G132" s="10"/>
      <c r="H132" s="10" t="s">
        <v>21</v>
      </c>
      <c r="I132" s="11">
        <f>J132*0.1</f>
        <v>8022663.6978920596</v>
      </c>
      <c r="J132" s="11">
        <f t="shared" si="33"/>
        <v>80226636.978920594</v>
      </c>
      <c r="K132" s="10"/>
      <c r="L132" s="10" t="s">
        <v>22</v>
      </c>
      <c r="M132" s="10" t="s">
        <v>23</v>
      </c>
      <c r="N132" s="10" t="s">
        <v>34</v>
      </c>
      <c r="O132" s="10" t="s">
        <v>39</v>
      </c>
      <c r="P132" s="9">
        <v>131</v>
      </c>
      <c r="Q132" s="10">
        <v>5427.3195087891072</v>
      </c>
      <c r="R132" s="10" t="s">
        <v>266</v>
      </c>
    </row>
    <row r="133" spans="1:18" hidden="1" x14ac:dyDescent="0.2">
      <c r="A133" s="9">
        <v>363</v>
      </c>
      <c r="B133" s="10">
        <v>10169.159436049578</v>
      </c>
      <c r="C133" s="10" t="s">
        <v>267</v>
      </c>
      <c r="D133" s="10" t="s">
        <v>82</v>
      </c>
      <c r="E133" s="10" t="s">
        <v>82</v>
      </c>
      <c r="F133" s="10" t="s">
        <v>82</v>
      </c>
      <c r="G133" s="10"/>
      <c r="H133" s="10" t="s">
        <v>21</v>
      </c>
      <c r="I133" s="11">
        <f t="shared" ref="I133:I153" si="34">J133*0.1</f>
        <v>9654249.3255749941</v>
      </c>
      <c r="J133" s="11">
        <f t="shared" si="33"/>
        <v>96542493.255749941</v>
      </c>
      <c r="K133" s="10"/>
      <c r="L133" s="10" t="s">
        <v>23</v>
      </c>
      <c r="M133" s="10" t="s">
        <v>23</v>
      </c>
      <c r="N133" s="10" t="s">
        <v>34</v>
      </c>
      <c r="O133" s="10" t="s">
        <v>39</v>
      </c>
      <c r="P133" s="9">
        <v>132</v>
      </c>
      <c r="Q133" s="10">
        <v>6531.0846472567946</v>
      </c>
      <c r="R133" s="10"/>
    </row>
    <row r="134" spans="1:18" hidden="1" x14ac:dyDescent="0.2">
      <c r="A134" s="9">
        <v>364</v>
      </c>
      <c r="B134" s="10">
        <v>2340.2719867977016</v>
      </c>
      <c r="C134" s="10" t="s">
        <v>268</v>
      </c>
      <c r="D134" s="10" t="s">
        <v>269</v>
      </c>
      <c r="E134" s="10" t="s">
        <v>20</v>
      </c>
      <c r="F134" s="10" t="s">
        <v>269</v>
      </c>
      <c r="G134" s="10"/>
      <c r="H134" s="10" t="s">
        <v>21</v>
      </c>
      <c r="I134" s="11">
        <f t="shared" si="34"/>
        <v>2233960.9424319766</v>
      </c>
      <c r="J134" s="11">
        <f t="shared" si="33"/>
        <v>22339609.424319766</v>
      </c>
      <c r="K134" s="10"/>
      <c r="L134" s="10" t="s">
        <v>22</v>
      </c>
      <c r="M134" s="10" t="s">
        <v>23</v>
      </c>
      <c r="N134" s="10" t="s">
        <v>34</v>
      </c>
      <c r="O134" s="10" t="s">
        <v>39</v>
      </c>
      <c r="P134" s="9">
        <v>133</v>
      </c>
      <c r="Q134" s="10">
        <v>1511.2711016316985</v>
      </c>
      <c r="R134" s="10"/>
    </row>
    <row r="135" spans="1:18" hidden="1" x14ac:dyDescent="0.2">
      <c r="A135" s="9">
        <v>365</v>
      </c>
      <c r="B135" s="10">
        <v>3034.1453811038605</v>
      </c>
      <c r="C135" s="10" t="s">
        <v>270</v>
      </c>
      <c r="D135" s="10" t="s">
        <v>271</v>
      </c>
      <c r="E135" s="10" t="s">
        <v>271</v>
      </c>
      <c r="F135" s="10" t="s">
        <v>271</v>
      </c>
      <c r="G135" s="10"/>
      <c r="H135" s="10" t="s">
        <v>21</v>
      </c>
      <c r="I135" s="11">
        <f t="shared" si="34"/>
        <v>2875483.7767676674</v>
      </c>
      <c r="J135" s="11">
        <f t="shared" si="33"/>
        <v>28754837.76767667</v>
      </c>
      <c r="K135" s="10"/>
      <c r="L135" s="10" t="s">
        <v>23</v>
      </c>
      <c r="M135" s="10" t="s">
        <v>23</v>
      </c>
      <c r="N135" s="10" t="s">
        <v>34</v>
      </c>
      <c r="O135" s="10" t="s">
        <v>39</v>
      </c>
      <c r="P135" s="9">
        <v>134</v>
      </c>
      <c r="Q135" s="10">
        <v>1945.2603008846347</v>
      </c>
      <c r="R135" s="10" t="s">
        <v>272</v>
      </c>
    </row>
    <row r="136" spans="1:18" hidden="1" x14ac:dyDescent="0.2">
      <c r="A136" s="9">
        <v>366</v>
      </c>
      <c r="B136" s="10">
        <v>2144.9180389543217</v>
      </c>
      <c r="C136" s="10" t="s">
        <v>273</v>
      </c>
      <c r="D136" s="10" t="s">
        <v>274</v>
      </c>
      <c r="E136" s="10" t="s">
        <v>274</v>
      </c>
      <c r="F136" s="10" t="s">
        <v>274</v>
      </c>
      <c r="G136" s="10"/>
      <c r="H136" s="10" t="s">
        <v>21</v>
      </c>
      <c r="I136" s="11">
        <f t="shared" si="34"/>
        <v>2027551.0392840405</v>
      </c>
      <c r="J136" s="11">
        <f t="shared" si="33"/>
        <v>20275510.392840404</v>
      </c>
      <c r="K136" s="10"/>
      <c r="L136" s="10" t="s">
        <v>23</v>
      </c>
      <c r="M136" s="10" t="s">
        <v>23</v>
      </c>
      <c r="N136" s="10" t="s">
        <v>34</v>
      </c>
      <c r="O136" s="10" t="s">
        <v>39</v>
      </c>
      <c r="P136" s="9">
        <v>135</v>
      </c>
      <c r="Q136" s="10">
        <v>1371.6351233148696</v>
      </c>
      <c r="R136" s="10" t="s">
        <v>275</v>
      </c>
    </row>
    <row r="137" spans="1:18" hidden="1" x14ac:dyDescent="0.2">
      <c r="A137" s="9">
        <v>367</v>
      </c>
      <c r="B137" s="10">
        <v>1378.4908858656108</v>
      </c>
      <c r="C137" s="10" t="s">
        <v>276</v>
      </c>
      <c r="D137" s="10" t="s">
        <v>277</v>
      </c>
      <c r="E137" s="10" t="s">
        <v>277</v>
      </c>
      <c r="F137" s="10" t="s">
        <v>277</v>
      </c>
      <c r="G137" s="10"/>
      <c r="H137" s="10" t="s">
        <v>21</v>
      </c>
      <c r="I137" s="11">
        <f t="shared" si="34"/>
        <v>1309020.1397600239</v>
      </c>
      <c r="J137" s="11">
        <f t="shared" si="33"/>
        <v>13090201.397600239</v>
      </c>
      <c r="K137" s="10"/>
      <c r="L137" s="10" t="s">
        <v>23</v>
      </c>
      <c r="M137" s="10" t="s">
        <v>23</v>
      </c>
      <c r="N137" s="10" t="s">
        <v>34</v>
      </c>
      <c r="O137" s="10" t="s">
        <v>39</v>
      </c>
      <c r="P137" s="9">
        <v>136</v>
      </c>
      <c r="Q137" s="10">
        <v>885.55008778245428</v>
      </c>
      <c r="R137" s="10" t="s">
        <v>278</v>
      </c>
    </row>
    <row r="138" spans="1:18" hidden="1" x14ac:dyDescent="0.2">
      <c r="A138" s="9">
        <v>368</v>
      </c>
      <c r="B138" s="10">
        <v>31539.809769151791</v>
      </c>
      <c r="C138" s="10" t="s">
        <v>279</v>
      </c>
      <c r="D138" s="10" t="s">
        <v>20</v>
      </c>
      <c r="E138" s="10" t="s">
        <v>20</v>
      </c>
      <c r="F138" s="10" t="s">
        <v>20</v>
      </c>
      <c r="G138" s="10"/>
      <c r="H138" s="10" t="s">
        <v>21</v>
      </c>
      <c r="I138" s="11">
        <f t="shared" si="34"/>
        <v>30051688.580350842</v>
      </c>
      <c r="J138" s="11">
        <f t="shared" si="33"/>
        <v>300516885.8035084</v>
      </c>
      <c r="K138" s="10"/>
      <c r="L138" s="10" t="s">
        <v>23</v>
      </c>
      <c r="M138" s="10" t="s">
        <v>22</v>
      </c>
      <c r="N138" s="10" t="s">
        <v>34</v>
      </c>
      <c r="O138" s="10" t="s">
        <v>39</v>
      </c>
      <c r="P138" s="9">
        <v>137</v>
      </c>
      <c r="Q138" s="10">
        <v>20329.920565790042</v>
      </c>
      <c r="R138" s="10" t="s">
        <v>280</v>
      </c>
    </row>
    <row r="139" spans="1:18" hidden="1" x14ac:dyDescent="0.2">
      <c r="A139" s="9">
        <v>369</v>
      </c>
      <c r="B139" s="10">
        <v>50214.692462243082</v>
      </c>
      <c r="C139" s="10" t="s">
        <v>281</v>
      </c>
      <c r="D139" s="10" t="s">
        <v>20</v>
      </c>
      <c r="E139" s="10" t="s">
        <v>20</v>
      </c>
      <c r="F139" s="10" t="s">
        <v>20</v>
      </c>
      <c r="G139" s="10"/>
      <c r="H139" s="10" t="s">
        <v>21</v>
      </c>
      <c r="I139" s="11">
        <f t="shared" si="34"/>
        <v>47892278.720528521</v>
      </c>
      <c r="J139" s="11">
        <f t="shared" si="33"/>
        <v>478922787.20528519</v>
      </c>
      <c r="K139" s="10"/>
      <c r="L139" s="10" t="s">
        <v>23</v>
      </c>
      <c r="M139" s="10" t="s">
        <v>22</v>
      </c>
      <c r="N139" s="10" t="s">
        <v>34</v>
      </c>
      <c r="O139" s="10" t="s">
        <v>39</v>
      </c>
      <c r="P139" s="9">
        <v>138</v>
      </c>
      <c r="Q139" s="10">
        <v>32399.052036617861</v>
      </c>
      <c r="R139" s="10" t="s">
        <v>280</v>
      </c>
    </row>
    <row r="140" spans="1:18" hidden="1" x14ac:dyDescent="0.2">
      <c r="A140" s="9">
        <v>370</v>
      </c>
      <c r="B140" s="10">
        <v>4823.8675871128662</v>
      </c>
      <c r="C140" s="10" t="s">
        <v>282</v>
      </c>
      <c r="D140" s="10" t="s">
        <v>283</v>
      </c>
      <c r="E140" s="10" t="s">
        <v>284</v>
      </c>
      <c r="F140" s="10" t="s">
        <v>284</v>
      </c>
      <c r="G140" s="10"/>
      <c r="H140" s="10" t="s">
        <v>21</v>
      </c>
      <c r="I140" s="11">
        <f t="shared" si="34"/>
        <v>4569829.1377329556</v>
      </c>
      <c r="J140" s="11">
        <f t="shared" si="33"/>
        <v>45698291.377329558</v>
      </c>
      <c r="K140" s="10"/>
      <c r="L140" s="10" t="s">
        <v>23</v>
      </c>
      <c r="M140" s="10" t="s">
        <v>23</v>
      </c>
      <c r="N140" s="10" t="s">
        <v>34</v>
      </c>
      <c r="O140" s="10" t="s">
        <v>39</v>
      </c>
      <c r="P140" s="9">
        <v>139</v>
      </c>
      <c r="Q140" s="10">
        <v>3091.4823012670518</v>
      </c>
      <c r="R140" s="10" t="s">
        <v>285</v>
      </c>
    </row>
    <row r="141" spans="1:18" hidden="1" x14ac:dyDescent="0.2">
      <c r="A141" s="9">
        <v>371</v>
      </c>
      <c r="B141" s="10">
        <v>20473.393871237735</v>
      </c>
      <c r="C141" s="10" t="s">
        <v>286</v>
      </c>
      <c r="D141" s="10" t="s">
        <v>287</v>
      </c>
      <c r="E141" s="10" t="s">
        <v>287</v>
      </c>
      <c r="F141" s="10" t="s">
        <v>287</v>
      </c>
      <c r="G141" s="10"/>
      <c r="H141" s="10" t="s">
        <v>21</v>
      </c>
      <c r="I141" s="11">
        <f t="shared" si="34"/>
        <v>19410525.533251148</v>
      </c>
      <c r="J141" s="11">
        <f t="shared" si="33"/>
        <v>194105255.33251145</v>
      </c>
      <c r="K141" s="10"/>
      <c r="L141" s="10" t="s">
        <v>23</v>
      </c>
      <c r="M141" s="10" t="s">
        <v>23</v>
      </c>
      <c r="N141" s="10" t="s">
        <v>34</v>
      </c>
      <c r="O141" s="10" t="s">
        <v>39</v>
      </c>
      <c r="P141" s="9">
        <v>140</v>
      </c>
      <c r="Q141" s="10">
        <v>13131.190321506661</v>
      </c>
      <c r="R141" s="10" t="s">
        <v>288</v>
      </c>
    </row>
    <row r="142" spans="1:18" hidden="1" x14ac:dyDescent="0.2">
      <c r="A142" s="9">
        <v>372</v>
      </c>
      <c r="B142" s="10">
        <v>63481.345339554755</v>
      </c>
      <c r="C142" s="10" t="s">
        <v>289</v>
      </c>
      <c r="D142" s="10" t="s">
        <v>290</v>
      </c>
      <c r="E142" s="10" t="s">
        <v>290</v>
      </c>
      <c r="F142" s="10" t="s">
        <v>290</v>
      </c>
      <c r="G142" s="10"/>
      <c r="H142" s="10" t="s">
        <v>21</v>
      </c>
      <c r="I142" s="11">
        <f t="shared" si="34"/>
        <v>59763790.961508647</v>
      </c>
      <c r="J142" s="11">
        <f t="shared" si="33"/>
        <v>597637909.61508644</v>
      </c>
      <c r="K142" s="10"/>
      <c r="L142" s="10" t="s">
        <v>23</v>
      </c>
      <c r="M142" s="10" t="s">
        <v>23</v>
      </c>
      <c r="N142" s="10" t="s">
        <v>34</v>
      </c>
      <c r="O142" s="10" t="s">
        <v>39</v>
      </c>
      <c r="P142" s="9">
        <v>141</v>
      </c>
      <c r="Q142" s="10">
        <v>40430.111596203926</v>
      </c>
      <c r="R142" s="10" t="s">
        <v>291</v>
      </c>
    </row>
    <row r="143" spans="1:18" hidden="1" x14ac:dyDescent="0.2">
      <c r="A143" s="9">
        <v>373</v>
      </c>
      <c r="B143" s="10">
        <v>1769.2498568874694</v>
      </c>
      <c r="C143" s="10" t="s">
        <v>292</v>
      </c>
      <c r="D143" s="10" t="s">
        <v>293</v>
      </c>
      <c r="E143" s="10" t="s">
        <v>293</v>
      </c>
      <c r="F143" s="10" t="s">
        <v>293</v>
      </c>
      <c r="G143" s="10"/>
      <c r="H143" s="10" t="s">
        <v>21</v>
      </c>
      <c r="I143" s="11">
        <f t="shared" si="34"/>
        <v>1683982.6988537367</v>
      </c>
      <c r="J143" s="11">
        <f t="shared" si="33"/>
        <v>16839826.988537367</v>
      </c>
      <c r="K143" s="10"/>
      <c r="L143" s="10" t="s">
        <v>23</v>
      </c>
      <c r="M143" s="10" t="s">
        <v>23</v>
      </c>
      <c r="N143" s="10" t="s">
        <v>34</v>
      </c>
      <c r="O143" s="10" t="s">
        <v>39</v>
      </c>
      <c r="P143" s="9">
        <v>142</v>
      </c>
      <c r="Q143" s="10">
        <v>1139.2116755876991</v>
      </c>
      <c r="R143" s="10" t="s">
        <v>294</v>
      </c>
    </row>
    <row r="144" spans="1:18" hidden="1" x14ac:dyDescent="0.2">
      <c r="A144" s="9">
        <v>374</v>
      </c>
      <c r="B144" s="10">
        <v>1201.6428581029431</v>
      </c>
      <c r="C144" s="10" t="s">
        <v>295</v>
      </c>
      <c r="D144" s="10" t="s">
        <v>293</v>
      </c>
      <c r="E144" s="10" t="s">
        <v>293</v>
      </c>
      <c r="F144" s="10" t="s">
        <v>293</v>
      </c>
      <c r="G144" s="10"/>
      <c r="H144" s="10" t="s">
        <v>21</v>
      </c>
      <c r="I144" s="11">
        <f t="shared" si="34"/>
        <v>1144059.9006800961</v>
      </c>
      <c r="J144" s="11">
        <f t="shared" si="33"/>
        <v>11440599.006800961</v>
      </c>
      <c r="K144" s="10"/>
      <c r="L144" s="10" t="s">
        <v>23</v>
      </c>
      <c r="M144" s="10" t="s">
        <v>23</v>
      </c>
      <c r="N144" s="10" t="s">
        <v>34</v>
      </c>
      <c r="O144" s="10" t="s">
        <v>39</v>
      </c>
      <c r="P144" s="9">
        <v>143</v>
      </c>
      <c r="Q144" s="10">
        <v>773.95474271417675</v>
      </c>
      <c r="R144" s="10"/>
    </row>
    <row r="145" spans="1:18" hidden="1" x14ac:dyDescent="0.2">
      <c r="A145" s="9">
        <v>375</v>
      </c>
      <c r="B145" s="10">
        <v>1242.3912400039844</v>
      </c>
      <c r="C145" s="10" t="s">
        <v>296</v>
      </c>
      <c r="D145" s="10" t="s">
        <v>293</v>
      </c>
      <c r="E145" s="10" t="s">
        <v>293</v>
      </c>
      <c r="F145" s="10" t="s">
        <v>293</v>
      </c>
      <c r="G145" s="10"/>
      <c r="H145" s="10" t="s">
        <v>21</v>
      </c>
      <c r="I145" s="11">
        <f t="shared" si="34"/>
        <v>1183456.0121379793</v>
      </c>
      <c r="J145" s="11">
        <f t="shared" si="33"/>
        <v>11834560.121379793</v>
      </c>
      <c r="K145" s="10"/>
      <c r="L145" s="10" t="s">
        <v>23</v>
      </c>
      <c r="M145" s="10" t="s">
        <v>23</v>
      </c>
      <c r="N145" s="10" t="s">
        <v>34</v>
      </c>
      <c r="O145" s="10" t="s">
        <v>39</v>
      </c>
      <c r="P145" s="9">
        <v>144</v>
      </c>
      <c r="Q145" s="10">
        <v>800.60615081719607</v>
      </c>
      <c r="R145" s="10" t="s">
        <v>297</v>
      </c>
    </row>
    <row r="146" spans="1:18" hidden="1" x14ac:dyDescent="0.2">
      <c r="A146" s="9">
        <v>376</v>
      </c>
      <c r="B146" s="10">
        <v>7154.5280686064343</v>
      </c>
      <c r="C146" s="10" t="s">
        <v>298</v>
      </c>
      <c r="D146" s="10" t="s">
        <v>299</v>
      </c>
      <c r="E146" s="10" t="s">
        <v>299</v>
      </c>
      <c r="F146" s="10" t="s">
        <v>299</v>
      </c>
      <c r="G146" s="10"/>
      <c r="H146" s="10" t="s">
        <v>21</v>
      </c>
      <c r="I146" s="11">
        <f t="shared" si="34"/>
        <v>6810620.1681049438</v>
      </c>
      <c r="J146" s="11">
        <f t="shared" si="33"/>
        <v>68106201.681049436</v>
      </c>
      <c r="K146" s="10"/>
      <c r="L146" s="10" t="s">
        <v>23</v>
      </c>
      <c r="M146" s="10" t="s">
        <v>23</v>
      </c>
      <c r="N146" s="10" t="s">
        <v>34</v>
      </c>
      <c r="O146" s="10" t="s">
        <v>39</v>
      </c>
      <c r="P146" s="9">
        <v>145</v>
      </c>
      <c r="Q146" s="10">
        <v>4607.3739467629166</v>
      </c>
      <c r="R146" s="10" t="s">
        <v>300</v>
      </c>
    </row>
    <row r="147" spans="1:18" hidden="1" x14ac:dyDescent="0.2">
      <c r="A147" s="9">
        <v>377</v>
      </c>
      <c r="B147" s="10">
        <v>27128.150469280416</v>
      </c>
      <c r="C147" s="10" t="s">
        <v>301</v>
      </c>
      <c r="D147" s="10" t="s">
        <v>302</v>
      </c>
      <c r="E147" s="10" t="s">
        <v>302</v>
      </c>
      <c r="F147" s="10" t="s">
        <v>302</v>
      </c>
      <c r="G147" s="10"/>
      <c r="H147" s="10" t="s">
        <v>21</v>
      </c>
      <c r="I147" s="11">
        <f t="shared" si="34"/>
        <v>25866725.622996707</v>
      </c>
      <c r="J147" s="11">
        <f t="shared" si="33"/>
        <v>258667256.22996706</v>
      </c>
      <c r="K147" s="10"/>
      <c r="L147" s="10" t="s">
        <v>23</v>
      </c>
      <c r="M147" s="10" t="s">
        <v>23</v>
      </c>
      <c r="N147" s="10" t="s">
        <v>34</v>
      </c>
      <c r="O147" s="10" t="s">
        <v>39</v>
      </c>
      <c r="P147" s="9">
        <v>146</v>
      </c>
      <c r="Q147" s="10">
        <v>17498.799636718108</v>
      </c>
      <c r="R147" s="10" t="s">
        <v>303</v>
      </c>
    </row>
    <row r="148" spans="1:18" hidden="1" x14ac:dyDescent="0.2">
      <c r="A148" s="9">
        <v>378</v>
      </c>
      <c r="B148" s="10">
        <v>5906.5331665271451</v>
      </c>
      <c r="C148" s="10" t="s">
        <v>304</v>
      </c>
      <c r="D148" s="10" t="s">
        <v>305</v>
      </c>
      <c r="E148" s="10" t="s">
        <v>305</v>
      </c>
      <c r="F148" s="10" t="s">
        <v>305</v>
      </c>
      <c r="G148" s="10"/>
      <c r="H148" s="10" t="s">
        <v>21</v>
      </c>
      <c r="I148" s="11">
        <f t="shared" si="34"/>
        <v>5637249.0381488679</v>
      </c>
      <c r="J148" s="11">
        <f t="shared" si="33"/>
        <v>56372490.381488673</v>
      </c>
      <c r="K148" s="10"/>
      <c r="L148" s="10" t="s">
        <v>23</v>
      </c>
      <c r="M148" s="10" t="s">
        <v>23</v>
      </c>
      <c r="N148" s="10" t="s">
        <v>34</v>
      </c>
      <c r="O148" s="10" t="s">
        <v>39</v>
      </c>
      <c r="P148" s="9">
        <v>147</v>
      </c>
      <c r="Q148" s="10">
        <v>3813.5902030502421</v>
      </c>
      <c r="R148" s="10" t="s">
        <v>306</v>
      </c>
    </row>
    <row r="149" spans="1:18" hidden="1" x14ac:dyDescent="0.2">
      <c r="A149" s="9">
        <v>379</v>
      </c>
      <c r="B149" s="10">
        <v>3014.8996228706014</v>
      </c>
      <c r="C149" s="10" t="s">
        <v>307</v>
      </c>
      <c r="D149" s="10" t="s">
        <v>308</v>
      </c>
      <c r="E149" s="10" t="s">
        <v>308</v>
      </c>
      <c r="F149" s="10" t="s">
        <v>308</v>
      </c>
      <c r="G149" s="10"/>
      <c r="H149" s="10" t="s">
        <v>21</v>
      </c>
      <c r="I149" s="11">
        <f t="shared" si="34"/>
        <v>2871672.0203553177</v>
      </c>
      <c r="J149" s="11">
        <f t="shared" si="33"/>
        <v>28716720.203553174</v>
      </c>
      <c r="K149" s="10"/>
      <c r="L149" s="10" t="s">
        <v>23</v>
      </c>
      <c r="M149" s="10" t="s">
        <v>23</v>
      </c>
      <c r="N149" s="10" t="s">
        <v>34</v>
      </c>
      <c r="O149" s="10" t="s">
        <v>39</v>
      </c>
      <c r="P149" s="9">
        <v>148</v>
      </c>
      <c r="Q149" s="10">
        <v>1942.6816536025688</v>
      </c>
      <c r="R149" s="10"/>
    </row>
    <row r="150" spans="1:18" hidden="1" x14ac:dyDescent="0.2">
      <c r="A150" s="9">
        <v>380</v>
      </c>
      <c r="B150" s="10">
        <v>5573.2830090540447</v>
      </c>
      <c r="C150" s="10" t="s">
        <v>309</v>
      </c>
      <c r="D150" s="10" t="s">
        <v>308</v>
      </c>
      <c r="E150" s="10" t="s">
        <v>308</v>
      </c>
      <c r="F150" s="10" t="s">
        <v>308</v>
      </c>
      <c r="G150" s="10"/>
      <c r="H150" s="10" t="s">
        <v>21</v>
      </c>
      <c r="I150" s="11">
        <f t="shared" si="34"/>
        <v>5302499.0656732721</v>
      </c>
      <c r="J150" s="11">
        <f t="shared" si="33"/>
        <v>53024990.656732716</v>
      </c>
      <c r="K150" s="10"/>
      <c r="L150" s="10" t="s">
        <v>23</v>
      </c>
      <c r="M150" s="10" t="s">
        <v>23</v>
      </c>
      <c r="N150" s="10" t="s">
        <v>34</v>
      </c>
      <c r="O150" s="10" t="s">
        <v>39</v>
      </c>
      <c r="P150" s="9">
        <v>149</v>
      </c>
      <c r="Q150" s="10">
        <v>3587.132367523523</v>
      </c>
      <c r="R150" s="10"/>
    </row>
    <row r="151" spans="1:18" hidden="1" x14ac:dyDescent="0.2">
      <c r="A151" s="9">
        <v>382</v>
      </c>
      <c r="B151" s="10">
        <v>4978.0548308309462</v>
      </c>
      <c r="C151" s="10" t="s">
        <v>310</v>
      </c>
      <c r="D151" s="10" t="s">
        <v>308</v>
      </c>
      <c r="E151" s="10" t="s">
        <v>308</v>
      </c>
      <c r="F151" s="10" t="s">
        <v>308</v>
      </c>
      <c r="G151" s="10"/>
      <c r="H151" s="10" t="s">
        <v>21</v>
      </c>
      <c r="I151" s="11">
        <f t="shared" si="34"/>
        <v>4738423.268052062</v>
      </c>
      <c r="J151" s="11">
        <f t="shared" si="33"/>
        <v>47384232.680520616</v>
      </c>
      <c r="K151" s="10"/>
      <c r="L151" s="10" t="s">
        <v>23</v>
      </c>
      <c r="M151" s="10" t="s">
        <v>23</v>
      </c>
      <c r="N151" s="10" t="s">
        <v>34</v>
      </c>
      <c r="O151" s="10" t="s">
        <v>39</v>
      </c>
      <c r="P151" s="9">
        <v>150</v>
      </c>
      <c r="Q151" s="10">
        <v>3205.5359681044929</v>
      </c>
      <c r="R151" s="10"/>
    </row>
    <row r="152" spans="1:18" hidden="1" x14ac:dyDescent="0.2">
      <c r="A152" s="9">
        <v>384</v>
      </c>
      <c r="B152" s="10">
        <v>1373.7219939247348</v>
      </c>
      <c r="C152" s="10" t="s">
        <v>311</v>
      </c>
      <c r="D152" s="10" t="s">
        <v>308</v>
      </c>
      <c r="E152" s="10" t="s">
        <v>308</v>
      </c>
      <c r="F152" s="10" t="s">
        <v>308</v>
      </c>
      <c r="G152" s="10"/>
      <c r="H152" s="10" t="s">
        <v>21</v>
      </c>
      <c r="I152" s="11">
        <f t="shared" si="34"/>
        <v>1306493.9986812957</v>
      </c>
      <c r="J152" s="11">
        <f t="shared" si="33"/>
        <v>13064939.986812957</v>
      </c>
      <c r="K152" s="10"/>
      <c r="L152" s="10" t="s">
        <v>23</v>
      </c>
      <c r="M152" s="10" t="s">
        <v>23</v>
      </c>
      <c r="N152" s="10" t="s">
        <v>34</v>
      </c>
      <c r="O152" s="10" t="s">
        <v>39</v>
      </c>
      <c r="P152" s="9">
        <v>151</v>
      </c>
      <c r="Q152" s="10">
        <v>883.84115727323478</v>
      </c>
      <c r="R152" s="10"/>
    </row>
    <row r="153" spans="1:18" hidden="1" x14ac:dyDescent="0.2">
      <c r="A153" s="9">
        <v>385</v>
      </c>
      <c r="B153" s="10">
        <v>15735.670098211505</v>
      </c>
      <c r="C153" s="10" t="s">
        <v>312</v>
      </c>
      <c r="D153" s="10" t="s">
        <v>204</v>
      </c>
      <c r="E153" s="10" t="s">
        <v>20</v>
      </c>
      <c r="F153" s="10" t="s">
        <v>20</v>
      </c>
      <c r="G153" s="10"/>
      <c r="H153" s="10" t="s">
        <v>21</v>
      </c>
      <c r="I153" s="11">
        <f t="shared" si="34"/>
        <v>950000</v>
      </c>
      <c r="J153" s="11">
        <v>9500000</v>
      </c>
      <c r="K153" s="12">
        <v>45292</v>
      </c>
      <c r="L153" s="10" t="s">
        <v>22</v>
      </c>
      <c r="M153" s="10" t="s">
        <v>23</v>
      </c>
      <c r="N153" s="10" t="s">
        <v>34</v>
      </c>
      <c r="O153" s="10" t="s">
        <v>39</v>
      </c>
      <c r="P153" s="9">
        <v>152</v>
      </c>
      <c r="Q153" s="10">
        <v>10080.035315135201</v>
      </c>
      <c r="R153" s="10" t="s">
        <v>313</v>
      </c>
    </row>
    <row r="154" spans="1:18" hidden="1" x14ac:dyDescent="0.2">
      <c r="A154" s="9">
        <v>388</v>
      </c>
      <c r="B154" s="10">
        <v>21741.506036231585</v>
      </c>
      <c r="C154" s="10" t="s">
        <v>314</v>
      </c>
      <c r="D154" s="10" t="s">
        <v>232</v>
      </c>
      <c r="E154" s="10" t="s">
        <v>20</v>
      </c>
      <c r="F154" s="10" t="s">
        <v>20</v>
      </c>
      <c r="G154" s="10"/>
      <c r="H154" s="10" t="s">
        <v>73</v>
      </c>
      <c r="I154" s="11">
        <v>3500000</v>
      </c>
      <c r="J154" s="11">
        <v>35000000</v>
      </c>
      <c r="K154" s="12">
        <v>45292</v>
      </c>
      <c r="L154" s="10" t="s">
        <v>22</v>
      </c>
      <c r="M154" s="10" t="s">
        <v>23</v>
      </c>
      <c r="N154" s="10" t="s">
        <v>34</v>
      </c>
      <c r="O154" s="10" t="s">
        <v>39</v>
      </c>
      <c r="P154" s="9">
        <v>153</v>
      </c>
      <c r="Q154" s="10">
        <v>13924.956260874676</v>
      </c>
      <c r="R154" s="10"/>
    </row>
    <row r="155" spans="1:18" ht="13.5" thickBot="1" x14ac:dyDescent="0.25">
      <c r="A155" s="2"/>
      <c r="B155" s="3">
        <f>SUBTOTAL(102,Table1[Shape_Length])</f>
        <v>15</v>
      </c>
      <c r="C155" s="3"/>
      <c r="D155" s="3"/>
      <c r="E155" s="3"/>
      <c r="F155" s="3"/>
      <c r="G155" s="3"/>
      <c r="H155" s="3"/>
      <c r="I155" s="5">
        <f>SUBTOTAL(109,Table1[RozpocetPriprava])</f>
        <v>12434808.664402561</v>
      </c>
      <c r="J155" s="5">
        <f>SUBTOTAL(109,Table1[RozpocetRealizace])</f>
        <v>192236161.79630998</v>
      </c>
      <c r="K155" s="3"/>
      <c r="L155" s="3">
        <f>COUNTIF(L2:L154,"ANO")</f>
        <v>44</v>
      </c>
      <c r="M155" s="3">
        <f>COUNTIF(M2:M154,"ANO")</f>
        <v>33</v>
      </c>
      <c r="N155" s="3"/>
      <c r="O155" s="3"/>
      <c r="P155" s="2"/>
      <c r="Q155" s="3"/>
      <c r="R155" s="3"/>
    </row>
    <row r="156" spans="1:18" ht="13.5" thickTop="1" x14ac:dyDescent="0.2">
      <c r="L156" s="4">
        <f>COUNTIF(L2:L154,"Částečně")</f>
        <v>1</v>
      </c>
      <c r="M156" s="4">
        <f>COUNTIF(M2:M154,"Částečně")</f>
        <v>2</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D8753-43D4-4A3D-8E22-21DB7F3CD053}">
  <dimension ref="A1:R151"/>
  <sheetViews>
    <sheetView workbookViewId="0">
      <selection sqref="A1:XFD1"/>
    </sheetView>
  </sheetViews>
  <sheetFormatPr defaultRowHeight="12.75" x14ac:dyDescent="0.2"/>
  <cols>
    <col min="1" max="1" width="14.7109375" bestFit="1" customWidth="1"/>
    <col min="2" max="2" width="20.5703125" customWidth="1"/>
    <col min="3" max="3" width="71.28515625" customWidth="1"/>
    <col min="4" max="4" width="27.85546875" customWidth="1"/>
    <col min="5" max="5" width="57.5703125" customWidth="1"/>
    <col min="6" max="6" width="17.85546875" bestFit="1" customWidth="1"/>
    <col min="7" max="7" width="27.28515625" customWidth="1"/>
    <col min="8" max="8" width="53.85546875" customWidth="1"/>
    <col min="9" max="9" width="17.28515625" customWidth="1"/>
    <col min="10" max="10" width="20.28515625" customWidth="1"/>
    <col min="11" max="11" width="18.7109375" customWidth="1"/>
    <col min="12" max="12" width="17" customWidth="1"/>
    <col min="13" max="13" width="17.85546875" customWidth="1"/>
    <col min="14" max="14" width="14.42578125" bestFit="1" customWidth="1"/>
    <col min="15" max="15" width="47.140625" customWidth="1"/>
    <col min="16" max="16" width="16.42578125" bestFit="1" customWidth="1"/>
    <col min="17" max="17" width="12" bestFit="1" customWidth="1"/>
    <col min="18" max="18" width="255.7109375" bestFit="1" customWidth="1"/>
  </cols>
  <sheetData>
    <row r="1" spans="1:18"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2">
      <c r="A2">
        <v>2</v>
      </c>
      <c r="B2">
        <v>5369.8619989999997</v>
      </c>
      <c r="C2" t="s">
        <v>25</v>
      </c>
      <c r="D2" t="s">
        <v>26</v>
      </c>
      <c r="E2" t="s">
        <v>20</v>
      </c>
      <c r="F2" t="s">
        <v>20</v>
      </c>
      <c r="G2" t="s">
        <v>315</v>
      </c>
      <c r="H2" t="s">
        <v>21</v>
      </c>
      <c r="I2" t="s">
        <v>315</v>
      </c>
      <c r="J2" t="s">
        <v>315</v>
      </c>
      <c r="K2" t="s">
        <v>315</v>
      </c>
      <c r="L2" t="s">
        <v>22</v>
      </c>
      <c r="M2" t="s">
        <v>23</v>
      </c>
      <c r="N2" t="s">
        <v>315</v>
      </c>
      <c r="O2" t="s">
        <v>24</v>
      </c>
      <c r="P2">
        <v>2</v>
      </c>
      <c r="Q2">
        <v>3453.7855380000001</v>
      </c>
      <c r="R2" t="s">
        <v>315</v>
      </c>
    </row>
    <row r="3" spans="1:18" x14ac:dyDescent="0.2">
      <c r="A3">
        <v>7</v>
      </c>
      <c r="B3">
        <v>24707.657738000002</v>
      </c>
      <c r="C3" t="s">
        <v>27</v>
      </c>
      <c r="D3" t="s">
        <v>28</v>
      </c>
      <c r="E3" t="s">
        <v>20</v>
      </c>
      <c r="F3" t="s">
        <v>20</v>
      </c>
      <c r="G3" t="s">
        <v>29</v>
      </c>
      <c r="H3" t="s">
        <v>21</v>
      </c>
      <c r="I3" t="s">
        <v>315</v>
      </c>
      <c r="J3" t="s">
        <v>315</v>
      </c>
      <c r="K3" t="s">
        <v>315</v>
      </c>
      <c r="L3" t="s">
        <v>23</v>
      </c>
      <c r="M3" t="s">
        <v>22</v>
      </c>
      <c r="N3" t="s">
        <v>315</v>
      </c>
      <c r="O3" t="s">
        <v>24</v>
      </c>
      <c r="P3">
        <v>3</v>
      </c>
      <c r="Q3">
        <v>15896.371513</v>
      </c>
      <c r="R3" t="s">
        <v>315</v>
      </c>
    </row>
    <row r="4" spans="1:18" x14ac:dyDescent="0.2">
      <c r="A4">
        <v>8</v>
      </c>
      <c r="B4">
        <v>18600.655171999999</v>
      </c>
      <c r="C4" t="s">
        <v>30</v>
      </c>
      <c r="D4" t="s">
        <v>31</v>
      </c>
      <c r="E4" t="s">
        <v>32</v>
      </c>
      <c r="F4" t="s">
        <v>33</v>
      </c>
      <c r="G4" t="s">
        <v>315</v>
      </c>
      <c r="H4" t="s">
        <v>21</v>
      </c>
      <c r="I4">
        <v>300000</v>
      </c>
      <c r="J4">
        <v>60000000</v>
      </c>
      <c r="K4" s="6">
        <v>45658</v>
      </c>
      <c r="L4" t="s">
        <v>23</v>
      </c>
      <c r="M4" t="s">
        <v>22</v>
      </c>
      <c r="N4" t="s">
        <v>34</v>
      </c>
      <c r="O4" t="s">
        <v>24</v>
      </c>
      <c r="P4">
        <v>4</v>
      </c>
      <c r="Q4">
        <v>11967.052674</v>
      </c>
      <c r="R4" t="s">
        <v>315</v>
      </c>
    </row>
    <row r="5" spans="1:18" x14ac:dyDescent="0.2">
      <c r="A5">
        <v>9</v>
      </c>
      <c r="B5">
        <v>8559.2557519999991</v>
      </c>
      <c r="C5" t="s">
        <v>35</v>
      </c>
      <c r="D5" t="s">
        <v>36</v>
      </c>
      <c r="E5" t="s">
        <v>20</v>
      </c>
      <c r="F5" t="s">
        <v>36</v>
      </c>
      <c r="G5" t="s">
        <v>29</v>
      </c>
      <c r="H5" t="s">
        <v>21</v>
      </c>
      <c r="I5" t="s">
        <v>315</v>
      </c>
      <c r="J5" t="s">
        <v>315</v>
      </c>
      <c r="K5" t="s">
        <v>315</v>
      </c>
      <c r="L5" t="s">
        <v>23</v>
      </c>
      <c r="M5" t="s">
        <v>22</v>
      </c>
      <c r="N5" t="s">
        <v>315</v>
      </c>
      <c r="O5" t="s">
        <v>24</v>
      </c>
      <c r="P5">
        <v>5</v>
      </c>
      <c r="Q5">
        <v>5522.8444870000003</v>
      </c>
      <c r="R5" t="s">
        <v>315</v>
      </c>
    </row>
    <row r="6" spans="1:18" x14ac:dyDescent="0.2">
      <c r="A6">
        <v>11</v>
      </c>
      <c r="B6">
        <v>4283.3469370000003</v>
      </c>
      <c r="C6" t="s">
        <v>37</v>
      </c>
      <c r="D6" t="s">
        <v>36</v>
      </c>
      <c r="E6" t="s">
        <v>20</v>
      </c>
      <c r="F6" t="s">
        <v>36</v>
      </c>
      <c r="G6" t="s">
        <v>315</v>
      </c>
      <c r="H6" t="s">
        <v>21</v>
      </c>
      <c r="I6" t="s">
        <v>315</v>
      </c>
      <c r="J6" t="s">
        <v>315</v>
      </c>
      <c r="K6" t="s">
        <v>315</v>
      </c>
      <c r="L6" t="s">
        <v>23</v>
      </c>
      <c r="M6" t="s">
        <v>22</v>
      </c>
      <c r="N6" t="s">
        <v>315</v>
      </c>
      <c r="O6" t="s">
        <v>24</v>
      </c>
      <c r="P6">
        <v>6</v>
      </c>
      <c r="Q6">
        <v>2768.1921819999998</v>
      </c>
      <c r="R6" t="s">
        <v>315</v>
      </c>
    </row>
    <row r="7" spans="1:18" x14ac:dyDescent="0.2">
      <c r="A7">
        <v>18</v>
      </c>
      <c r="B7">
        <v>14205.563862999999</v>
      </c>
      <c r="C7" t="s">
        <v>38</v>
      </c>
      <c r="D7" t="s">
        <v>36</v>
      </c>
      <c r="E7" t="s">
        <v>20</v>
      </c>
      <c r="F7" t="s">
        <v>36</v>
      </c>
      <c r="G7" t="s">
        <v>315</v>
      </c>
      <c r="H7" t="s">
        <v>21</v>
      </c>
      <c r="I7">
        <v>3964000</v>
      </c>
      <c r="J7">
        <v>72124000</v>
      </c>
      <c r="K7" s="6">
        <v>46023</v>
      </c>
      <c r="L7" t="s">
        <v>22</v>
      </c>
      <c r="M7" t="s">
        <v>23</v>
      </c>
      <c r="N7" t="s">
        <v>315</v>
      </c>
      <c r="O7" t="s">
        <v>39</v>
      </c>
      <c r="P7">
        <v>7</v>
      </c>
      <c r="Q7">
        <v>9161.6745009999995</v>
      </c>
      <c r="R7" t="s">
        <v>315</v>
      </c>
    </row>
    <row r="8" spans="1:18" x14ac:dyDescent="0.2">
      <c r="A8">
        <v>19</v>
      </c>
      <c r="B8">
        <v>1323.431124</v>
      </c>
      <c r="C8" t="s">
        <v>40</v>
      </c>
      <c r="D8" t="s">
        <v>36</v>
      </c>
      <c r="E8" t="s">
        <v>20</v>
      </c>
      <c r="F8" t="s">
        <v>36</v>
      </c>
      <c r="G8" t="s">
        <v>315</v>
      </c>
      <c r="H8" t="s">
        <v>21</v>
      </c>
      <c r="I8" t="s">
        <v>315</v>
      </c>
      <c r="J8" t="s">
        <v>315</v>
      </c>
      <c r="K8" t="s">
        <v>315</v>
      </c>
      <c r="L8" t="s">
        <v>22</v>
      </c>
      <c r="M8" t="s">
        <v>23</v>
      </c>
      <c r="N8" t="s">
        <v>315</v>
      </c>
      <c r="O8" t="s">
        <v>24</v>
      </c>
      <c r="P8">
        <v>8</v>
      </c>
      <c r="Q8">
        <v>854.29965000000004</v>
      </c>
      <c r="R8" t="s">
        <v>315</v>
      </c>
    </row>
    <row r="9" spans="1:18" x14ac:dyDescent="0.2">
      <c r="A9">
        <v>22</v>
      </c>
      <c r="B9">
        <v>14791.132062999999</v>
      </c>
      <c r="C9" t="s">
        <v>41</v>
      </c>
      <c r="D9" t="s">
        <v>36</v>
      </c>
      <c r="E9" t="s">
        <v>20</v>
      </c>
      <c r="F9" t="s">
        <v>36</v>
      </c>
      <c r="G9" t="s">
        <v>315</v>
      </c>
      <c r="H9" t="s">
        <v>21</v>
      </c>
      <c r="I9">
        <v>75100000</v>
      </c>
      <c r="J9">
        <v>136657000</v>
      </c>
      <c r="K9" s="6">
        <v>46023</v>
      </c>
      <c r="L9" t="s">
        <v>22</v>
      </c>
      <c r="M9" t="s">
        <v>23</v>
      </c>
      <c r="N9" t="s">
        <v>315</v>
      </c>
      <c r="O9" t="s">
        <v>39</v>
      </c>
      <c r="P9">
        <v>9</v>
      </c>
      <c r="Q9">
        <v>9540.7404549999992</v>
      </c>
      <c r="R9" t="s">
        <v>315</v>
      </c>
    </row>
    <row r="10" spans="1:18" x14ac:dyDescent="0.2">
      <c r="A10">
        <v>24</v>
      </c>
      <c r="B10">
        <v>1391.2131300000001</v>
      </c>
      <c r="C10" t="s">
        <v>42</v>
      </c>
      <c r="D10" t="s">
        <v>36</v>
      </c>
      <c r="E10" t="s">
        <v>20</v>
      </c>
      <c r="F10" t="s">
        <v>36</v>
      </c>
      <c r="G10" t="s">
        <v>315</v>
      </c>
      <c r="H10" t="s">
        <v>43</v>
      </c>
      <c r="I10" t="s">
        <v>315</v>
      </c>
      <c r="J10" t="s">
        <v>315</v>
      </c>
      <c r="K10" t="s">
        <v>315</v>
      </c>
      <c r="L10" t="s">
        <v>22</v>
      </c>
      <c r="M10" t="s">
        <v>23</v>
      </c>
      <c r="N10" t="s">
        <v>315</v>
      </c>
      <c r="O10" t="s">
        <v>24</v>
      </c>
      <c r="P10">
        <v>10</v>
      </c>
      <c r="Q10">
        <v>898.24023</v>
      </c>
      <c r="R10" t="s">
        <v>315</v>
      </c>
    </row>
    <row r="11" spans="1:18" x14ac:dyDescent="0.2">
      <c r="A11">
        <v>25</v>
      </c>
      <c r="B11">
        <v>2807.7317360000002</v>
      </c>
      <c r="C11" t="s">
        <v>35</v>
      </c>
      <c r="D11" t="s">
        <v>36</v>
      </c>
      <c r="E11" t="s">
        <v>20</v>
      </c>
      <c r="F11" t="s">
        <v>36</v>
      </c>
      <c r="G11" t="s">
        <v>44</v>
      </c>
      <c r="H11" t="s">
        <v>21</v>
      </c>
      <c r="I11" t="s">
        <v>315</v>
      </c>
      <c r="J11" t="s">
        <v>315</v>
      </c>
      <c r="K11" t="s">
        <v>315</v>
      </c>
      <c r="L11" t="s">
        <v>23</v>
      </c>
      <c r="M11" t="s">
        <v>22</v>
      </c>
      <c r="N11" t="s">
        <v>315</v>
      </c>
      <c r="O11" t="s">
        <v>24</v>
      </c>
      <c r="P11">
        <v>11</v>
      </c>
      <c r="Q11">
        <v>1809.798949</v>
      </c>
      <c r="R11" t="s">
        <v>315</v>
      </c>
    </row>
    <row r="12" spans="1:18" x14ac:dyDescent="0.2">
      <c r="A12">
        <v>26</v>
      </c>
      <c r="B12">
        <v>30310.808847</v>
      </c>
      <c r="C12" t="s">
        <v>45</v>
      </c>
      <c r="D12" t="s">
        <v>46</v>
      </c>
      <c r="E12" t="s">
        <v>46</v>
      </c>
      <c r="F12" t="s">
        <v>46</v>
      </c>
      <c r="G12" t="s">
        <v>315</v>
      </c>
      <c r="H12" t="s">
        <v>43</v>
      </c>
      <c r="I12">
        <v>1500000</v>
      </c>
      <c r="J12">
        <v>120000000</v>
      </c>
      <c r="K12" s="6">
        <v>46388</v>
      </c>
      <c r="L12" t="s">
        <v>23</v>
      </c>
      <c r="M12" t="s">
        <v>22</v>
      </c>
      <c r="N12" t="s">
        <v>315</v>
      </c>
      <c r="O12" t="s">
        <v>24</v>
      </c>
      <c r="P12">
        <v>12</v>
      </c>
      <c r="Q12">
        <v>19659.144423000002</v>
      </c>
      <c r="R12" t="s">
        <v>315</v>
      </c>
    </row>
    <row r="13" spans="1:18" x14ac:dyDescent="0.2">
      <c r="A13">
        <v>28</v>
      </c>
      <c r="B13">
        <v>610.49527899999998</v>
      </c>
      <c r="C13" t="s">
        <v>47</v>
      </c>
      <c r="D13" t="s">
        <v>48</v>
      </c>
      <c r="E13" t="s">
        <v>48</v>
      </c>
      <c r="F13" t="s">
        <v>48</v>
      </c>
      <c r="G13" t="s">
        <v>315</v>
      </c>
      <c r="H13" t="s">
        <v>21</v>
      </c>
      <c r="I13" t="s">
        <v>316</v>
      </c>
      <c r="J13" t="s">
        <v>316</v>
      </c>
      <c r="K13" t="s">
        <v>315</v>
      </c>
      <c r="L13" t="s">
        <v>23</v>
      </c>
      <c r="M13" t="s">
        <v>23</v>
      </c>
      <c r="N13" t="s">
        <v>49</v>
      </c>
      <c r="O13" t="s">
        <v>24</v>
      </c>
      <c r="P13">
        <v>13</v>
      </c>
      <c r="Q13">
        <v>392.00698399999999</v>
      </c>
      <c r="R13" t="s">
        <v>315</v>
      </c>
    </row>
    <row r="14" spans="1:18" x14ac:dyDescent="0.2">
      <c r="A14">
        <v>29</v>
      </c>
      <c r="B14">
        <v>1275.25776</v>
      </c>
      <c r="C14" t="s">
        <v>50</v>
      </c>
      <c r="D14" t="s">
        <v>48</v>
      </c>
      <c r="E14" t="s">
        <v>48</v>
      </c>
      <c r="F14" t="s">
        <v>48</v>
      </c>
      <c r="G14" t="s">
        <v>315</v>
      </c>
      <c r="H14" t="s">
        <v>21</v>
      </c>
      <c r="I14" t="s">
        <v>316</v>
      </c>
      <c r="J14" t="s">
        <v>316</v>
      </c>
      <c r="K14" t="s">
        <v>315</v>
      </c>
      <c r="L14" t="s">
        <v>23</v>
      </c>
      <c r="M14" t="s">
        <v>23</v>
      </c>
      <c r="N14" t="s">
        <v>51</v>
      </c>
      <c r="O14" t="s">
        <v>24</v>
      </c>
      <c r="P14">
        <v>14</v>
      </c>
      <c r="Q14">
        <v>820.43022099999996</v>
      </c>
      <c r="R14" t="s">
        <v>315</v>
      </c>
    </row>
    <row r="15" spans="1:18" x14ac:dyDescent="0.2">
      <c r="A15">
        <v>30</v>
      </c>
      <c r="B15">
        <v>2337.0640969999999</v>
      </c>
      <c r="C15" t="s">
        <v>52</v>
      </c>
      <c r="D15" t="s">
        <v>48</v>
      </c>
      <c r="E15" t="s">
        <v>48</v>
      </c>
      <c r="F15" t="s">
        <v>48</v>
      </c>
      <c r="G15" t="s">
        <v>315</v>
      </c>
      <c r="H15" t="s">
        <v>21</v>
      </c>
      <c r="I15" t="s">
        <v>316</v>
      </c>
      <c r="J15" t="s">
        <v>316</v>
      </c>
      <c r="K15" t="s">
        <v>315</v>
      </c>
      <c r="L15" t="s">
        <v>23</v>
      </c>
      <c r="M15" t="s">
        <v>22</v>
      </c>
      <c r="N15" t="s">
        <v>49</v>
      </c>
      <c r="O15" t="s">
        <v>24</v>
      </c>
      <c r="P15">
        <v>15</v>
      </c>
      <c r="Q15">
        <v>1503.2600520000001</v>
      </c>
      <c r="R15" t="s">
        <v>315</v>
      </c>
    </row>
    <row r="16" spans="1:18" x14ac:dyDescent="0.2">
      <c r="A16">
        <v>31</v>
      </c>
      <c r="B16">
        <v>1160.8929929999999</v>
      </c>
      <c r="C16" t="s">
        <v>53</v>
      </c>
      <c r="D16" t="s">
        <v>48</v>
      </c>
      <c r="E16" t="s">
        <v>48</v>
      </c>
      <c r="F16" t="s">
        <v>48</v>
      </c>
      <c r="G16" t="s">
        <v>315</v>
      </c>
      <c r="H16" t="s">
        <v>21</v>
      </c>
      <c r="I16" t="s">
        <v>316</v>
      </c>
      <c r="J16" t="s">
        <v>316</v>
      </c>
      <c r="K16" t="s">
        <v>315</v>
      </c>
      <c r="L16" t="s">
        <v>23</v>
      </c>
      <c r="M16" t="s">
        <v>23</v>
      </c>
      <c r="N16" t="s">
        <v>49</v>
      </c>
      <c r="O16" t="s">
        <v>24</v>
      </c>
      <c r="P16">
        <v>16</v>
      </c>
      <c r="Q16">
        <v>746.25940900000001</v>
      </c>
      <c r="R16" t="s">
        <v>315</v>
      </c>
    </row>
    <row r="17" spans="1:18" x14ac:dyDescent="0.2">
      <c r="A17">
        <v>32</v>
      </c>
      <c r="B17">
        <v>350.64163200000002</v>
      </c>
      <c r="C17" t="s">
        <v>54</v>
      </c>
      <c r="D17" t="s">
        <v>55</v>
      </c>
      <c r="E17" t="s">
        <v>55</v>
      </c>
      <c r="F17" t="s">
        <v>48</v>
      </c>
      <c r="G17" t="s">
        <v>315</v>
      </c>
      <c r="H17" t="s">
        <v>21</v>
      </c>
      <c r="I17" t="s">
        <v>316</v>
      </c>
      <c r="J17" t="s">
        <v>316</v>
      </c>
      <c r="K17" t="s">
        <v>315</v>
      </c>
      <c r="L17" t="s">
        <v>23</v>
      </c>
      <c r="M17" t="s">
        <v>23</v>
      </c>
      <c r="N17" t="s">
        <v>49</v>
      </c>
      <c r="O17" t="s">
        <v>24</v>
      </c>
      <c r="P17">
        <v>17</v>
      </c>
      <c r="Q17">
        <v>225.06157300000001</v>
      </c>
      <c r="R17" t="s">
        <v>315</v>
      </c>
    </row>
    <row r="18" spans="1:18" x14ac:dyDescent="0.2">
      <c r="A18">
        <v>33</v>
      </c>
      <c r="B18">
        <v>2004.3893639999999</v>
      </c>
      <c r="C18" t="s">
        <v>56</v>
      </c>
      <c r="D18" t="s">
        <v>48</v>
      </c>
      <c r="E18" t="s">
        <v>48</v>
      </c>
      <c r="F18" t="s">
        <v>48</v>
      </c>
      <c r="G18" t="s">
        <v>315</v>
      </c>
      <c r="H18" t="s">
        <v>21</v>
      </c>
      <c r="I18" t="s">
        <v>316</v>
      </c>
      <c r="J18" t="s">
        <v>316</v>
      </c>
      <c r="K18" t="s">
        <v>315</v>
      </c>
      <c r="L18" t="s">
        <v>23</v>
      </c>
      <c r="M18" t="s">
        <v>23</v>
      </c>
      <c r="N18" t="s">
        <v>49</v>
      </c>
      <c r="O18" t="s">
        <v>24</v>
      </c>
      <c r="P18">
        <v>18</v>
      </c>
      <c r="Q18">
        <v>1288.068012</v>
      </c>
      <c r="R18" t="s">
        <v>315</v>
      </c>
    </row>
    <row r="19" spans="1:18" x14ac:dyDescent="0.2">
      <c r="A19">
        <v>34</v>
      </c>
      <c r="B19">
        <v>1859.457451</v>
      </c>
      <c r="C19" t="s">
        <v>57</v>
      </c>
      <c r="D19" t="s">
        <v>48</v>
      </c>
      <c r="E19" t="s">
        <v>48</v>
      </c>
      <c r="F19" t="s">
        <v>48</v>
      </c>
      <c r="G19" t="s">
        <v>315</v>
      </c>
      <c r="H19" t="s">
        <v>21</v>
      </c>
      <c r="I19" t="s">
        <v>316</v>
      </c>
      <c r="J19" t="s">
        <v>316</v>
      </c>
      <c r="K19" t="s">
        <v>315</v>
      </c>
      <c r="L19" t="s">
        <v>23</v>
      </c>
      <c r="M19" t="s">
        <v>23</v>
      </c>
      <c r="N19" t="s">
        <v>49</v>
      </c>
      <c r="O19" t="s">
        <v>24</v>
      </c>
      <c r="P19">
        <v>19</v>
      </c>
      <c r="Q19">
        <v>1196.383196</v>
      </c>
      <c r="R19" t="s">
        <v>315</v>
      </c>
    </row>
    <row r="20" spans="1:18" x14ac:dyDescent="0.2">
      <c r="A20">
        <v>35</v>
      </c>
      <c r="B20">
        <v>4083.4813079999999</v>
      </c>
      <c r="C20" t="s">
        <v>58</v>
      </c>
      <c r="D20" t="s">
        <v>48</v>
      </c>
      <c r="E20" t="s">
        <v>48</v>
      </c>
      <c r="F20" t="s">
        <v>48</v>
      </c>
      <c r="G20" t="s">
        <v>315</v>
      </c>
      <c r="H20" t="s">
        <v>21</v>
      </c>
      <c r="I20" t="s">
        <v>316</v>
      </c>
      <c r="J20" t="s">
        <v>316</v>
      </c>
      <c r="K20" t="s">
        <v>315</v>
      </c>
      <c r="L20" t="s">
        <v>23</v>
      </c>
      <c r="M20" t="s">
        <v>23</v>
      </c>
      <c r="N20" t="s">
        <v>49</v>
      </c>
      <c r="O20" t="s">
        <v>24</v>
      </c>
      <c r="P20">
        <v>20</v>
      </c>
      <c r="Q20">
        <v>2625.2178690000001</v>
      </c>
      <c r="R20" t="s">
        <v>315</v>
      </c>
    </row>
    <row r="21" spans="1:18" x14ac:dyDescent="0.2">
      <c r="A21">
        <v>37</v>
      </c>
      <c r="B21">
        <v>1175.9373840000001</v>
      </c>
      <c r="C21" t="s">
        <v>59</v>
      </c>
      <c r="D21" t="s">
        <v>48</v>
      </c>
      <c r="E21" t="s">
        <v>48</v>
      </c>
      <c r="F21" t="s">
        <v>48</v>
      </c>
      <c r="G21" t="s">
        <v>315</v>
      </c>
      <c r="H21" t="s">
        <v>21</v>
      </c>
      <c r="I21" t="s">
        <v>316</v>
      </c>
      <c r="J21" t="s">
        <v>316</v>
      </c>
      <c r="K21" t="s">
        <v>315</v>
      </c>
      <c r="L21" t="s">
        <v>23</v>
      </c>
      <c r="M21" t="s">
        <v>60</v>
      </c>
      <c r="N21" t="s">
        <v>34</v>
      </c>
      <c r="O21" t="s">
        <v>24</v>
      </c>
      <c r="P21">
        <v>21</v>
      </c>
      <c r="Q21">
        <v>754.79002800000001</v>
      </c>
      <c r="R21" t="s">
        <v>315</v>
      </c>
    </row>
    <row r="22" spans="1:18" x14ac:dyDescent="0.2">
      <c r="A22">
        <v>38</v>
      </c>
      <c r="B22">
        <v>19741.238728</v>
      </c>
      <c r="C22" t="s">
        <v>61</v>
      </c>
      <c r="D22" t="s">
        <v>62</v>
      </c>
      <c r="E22" t="s">
        <v>63</v>
      </c>
      <c r="F22" t="s">
        <v>62</v>
      </c>
      <c r="G22" t="s">
        <v>315</v>
      </c>
      <c r="H22" t="s">
        <v>64</v>
      </c>
      <c r="I22" t="s">
        <v>316</v>
      </c>
      <c r="J22" t="s">
        <v>316</v>
      </c>
      <c r="K22" t="s">
        <v>315</v>
      </c>
      <c r="L22" t="s">
        <v>23</v>
      </c>
      <c r="M22" t="s">
        <v>22</v>
      </c>
      <c r="N22" t="s">
        <v>34</v>
      </c>
      <c r="O22" t="s">
        <v>24</v>
      </c>
      <c r="P22">
        <v>22</v>
      </c>
      <c r="Q22">
        <v>12687.923932</v>
      </c>
      <c r="R22" t="s">
        <v>315</v>
      </c>
    </row>
    <row r="23" spans="1:18" x14ac:dyDescent="0.2">
      <c r="A23">
        <v>39</v>
      </c>
      <c r="B23">
        <v>13903.133429</v>
      </c>
      <c r="C23" t="s">
        <v>65</v>
      </c>
      <c r="D23" t="s">
        <v>66</v>
      </c>
      <c r="E23" t="s">
        <v>20</v>
      </c>
      <c r="F23" t="s">
        <v>66</v>
      </c>
      <c r="G23" t="s">
        <v>315</v>
      </c>
      <c r="H23" t="s">
        <v>21</v>
      </c>
      <c r="I23" t="s">
        <v>316</v>
      </c>
      <c r="J23" t="s">
        <v>316</v>
      </c>
      <c r="K23" s="7">
        <v>46023.312615740739</v>
      </c>
      <c r="L23" t="s">
        <v>60</v>
      </c>
      <c r="M23" t="s">
        <v>60</v>
      </c>
      <c r="N23" t="s">
        <v>34</v>
      </c>
      <c r="O23" t="s">
        <v>39</v>
      </c>
      <c r="P23">
        <v>23</v>
      </c>
      <c r="Q23">
        <v>8911.921789</v>
      </c>
      <c r="R23" t="s">
        <v>315</v>
      </c>
    </row>
    <row r="24" spans="1:18" x14ac:dyDescent="0.2">
      <c r="A24">
        <v>40</v>
      </c>
      <c r="B24">
        <v>12252.347919</v>
      </c>
      <c r="C24" t="s">
        <v>67</v>
      </c>
      <c r="D24" t="s">
        <v>68</v>
      </c>
      <c r="E24" t="s">
        <v>68</v>
      </c>
      <c r="F24" t="s">
        <v>68</v>
      </c>
      <c r="G24" t="s">
        <v>315</v>
      </c>
      <c r="H24" t="s">
        <v>21</v>
      </c>
      <c r="I24" t="s">
        <v>316</v>
      </c>
      <c r="J24" t="s">
        <v>316</v>
      </c>
      <c r="K24" t="s">
        <v>315</v>
      </c>
      <c r="L24" t="s">
        <v>23</v>
      </c>
      <c r="M24" t="s">
        <v>23</v>
      </c>
      <c r="N24" t="s">
        <v>315</v>
      </c>
      <c r="O24" t="s">
        <v>24</v>
      </c>
      <c r="P24">
        <v>24</v>
      </c>
      <c r="Q24">
        <v>7839.6664049999999</v>
      </c>
      <c r="R24" t="s">
        <v>315</v>
      </c>
    </row>
    <row r="25" spans="1:18" x14ac:dyDescent="0.2">
      <c r="A25">
        <v>41</v>
      </c>
      <c r="B25">
        <v>10432.18089</v>
      </c>
      <c r="C25" t="s">
        <v>69</v>
      </c>
      <c r="D25" t="s">
        <v>70</v>
      </c>
      <c r="E25" t="s">
        <v>70</v>
      </c>
      <c r="F25" t="s">
        <v>70</v>
      </c>
      <c r="G25" t="s">
        <v>315</v>
      </c>
      <c r="H25" t="s">
        <v>21</v>
      </c>
      <c r="I25">
        <v>250000</v>
      </c>
      <c r="J25" t="s">
        <v>316</v>
      </c>
      <c r="K25" t="s">
        <v>315</v>
      </c>
      <c r="L25" t="s">
        <v>23</v>
      </c>
      <c r="M25" t="s">
        <v>23</v>
      </c>
      <c r="N25" t="s">
        <v>34</v>
      </c>
      <c r="O25" t="s">
        <v>39</v>
      </c>
      <c r="P25">
        <v>25</v>
      </c>
      <c r="Q25">
        <v>6676.4399729999996</v>
      </c>
      <c r="R25" t="s">
        <v>315</v>
      </c>
    </row>
    <row r="26" spans="1:18" x14ac:dyDescent="0.2">
      <c r="A26">
        <v>42</v>
      </c>
      <c r="B26">
        <v>1148.3285169999999</v>
      </c>
      <c r="C26" t="s">
        <v>71</v>
      </c>
      <c r="D26" t="s">
        <v>72</v>
      </c>
      <c r="E26" t="s">
        <v>72</v>
      </c>
      <c r="F26" t="s">
        <v>72</v>
      </c>
      <c r="G26" t="s">
        <v>315</v>
      </c>
      <c r="H26" t="s">
        <v>73</v>
      </c>
      <c r="I26">
        <v>500000</v>
      </c>
      <c r="J26">
        <v>8600000</v>
      </c>
      <c r="K26" s="6">
        <v>45658</v>
      </c>
      <c r="L26" t="s">
        <v>23</v>
      </c>
      <c r="M26" t="s">
        <v>23</v>
      </c>
      <c r="N26" t="s">
        <v>34</v>
      </c>
      <c r="O26" t="s">
        <v>24</v>
      </c>
      <c r="P26">
        <v>26</v>
      </c>
      <c r="Q26">
        <v>735.261754</v>
      </c>
      <c r="R26" t="s">
        <v>315</v>
      </c>
    </row>
    <row r="27" spans="1:18" x14ac:dyDescent="0.2">
      <c r="A27">
        <v>43</v>
      </c>
      <c r="B27">
        <v>6160.1826270000001</v>
      </c>
      <c r="C27" t="s">
        <v>74</v>
      </c>
      <c r="D27" t="s">
        <v>75</v>
      </c>
      <c r="E27" t="s">
        <v>20</v>
      </c>
      <c r="F27" t="s">
        <v>75</v>
      </c>
      <c r="G27" t="s">
        <v>315</v>
      </c>
      <c r="H27" t="s">
        <v>21</v>
      </c>
      <c r="I27" t="s">
        <v>316</v>
      </c>
      <c r="J27" t="s">
        <v>316</v>
      </c>
      <c r="K27" t="s">
        <v>315</v>
      </c>
      <c r="L27" t="s">
        <v>23</v>
      </c>
      <c r="M27" t="s">
        <v>22</v>
      </c>
      <c r="N27" t="s">
        <v>34</v>
      </c>
      <c r="O27" t="s">
        <v>24</v>
      </c>
      <c r="P27">
        <v>27</v>
      </c>
      <c r="Q27">
        <v>3942.0311059999999</v>
      </c>
      <c r="R27" t="s">
        <v>315</v>
      </c>
    </row>
    <row r="28" spans="1:18" x14ac:dyDescent="0.2">
      <c r="A28">
        <v>44</v>
      </c>
      <c r="B28">
        <v>1820.4526060000001</v>
      </c>
      <c r="C28" t="s">
        <v>76</v>
      </c>
      <c r="D28" t="s">
        <v>75</v>
      </c>
      <c r="E28" t="s">
        <v>75</v>
      </c>
      <c r="F28" t="s">
        <v>75</v>
      </c>
      <c r="G28" t="s">
        <v>315</v>
      </c>
      <c r="H28" t="s">
        <v>21</v>
      </c>
      <c r="I28" t="s">
        <v>316</v>
      </c>
      <c r="J28" t="s">
        <v>316</v>
      </c>
      <c r="K28" t="s">
        <v>315</v>
      </c>
      <c r="L28" t="s">
        <v>23</v>
      </c>
      <c r="M28" t="s">
        <v>23</v>
      </c>
      <c r="N28" t="s">
        <v>34</v>
      </c>
      <c r="O28" t="s">
        <v>24</v>
      </c>
      <c r="P28">
        <v>28</v>
      </c>
      <c r="Q28">
        <v>1162.7142180000001</v>
      </c>
      <c r="R28" t="s">
        <v>315</v>
      </c>
    </row>
    <row r="29" spans="1:18" x14ac:dyDescent="0.2">
      <c r="A29">
        <v>45</v>
      </c>
      <c r="B29">
        <v>8121.6997520000004</v>
      </c>
      <c r="C29" t="s">
        <v>77</v>
      </c>
      <c r="D29" t="s">
        <v>78</v>
      </c>
      <c r="E29" t="s">
        <v>79</v>
      </c>
      <c r="F29" t="s">
        <v>79</v>
      </c>
      <c r="G29" t="s">
        <v>315</v>
      </c>
      <c r="H29" t="s">
        <v>43</v>
      </c>
      <c r="I29">
        <v>210000</v>
      </c>
      <c r="J29">
        <v>26000000</v>
      </c>
      <c r="K29" t="s">
        <v>315</v>
      </c>
      <c r="L29" t="s">
        <v>23</v>
      </c>
      <c r="M29" t="s">
        <v>23</v>
      </c>
      <c r="N29" t="s">
        <v>34</v>
      </c>
      <c r="O29" t="s">
        <v>80</v>
      </c>
      <c r="P29">
        <v>29</v>
      </c>
      <c r="Q29">
        <v>5268.894354</v>
      </c>
      <c r="R29" t="s">
        <v>315</v>
      </c>
    </row>
    <row r="30" spans="1:18" x14ac:dyDescent="0.2">
      <c r="A30">
        <v>46</v>
      </c>
      <c r="B30">
        <v>365.61874699999998</v>
      </c>
      <c r="C30" t="s">
        <v>81</v>
      </c>
      <c r="D30" t="s">
        <v>82</v>
      </c>
      <c r="E30" t="s">
        <v>83</v>
      </c>
      <c r="F30" t="s">
        <v>83</v>
      </c>
      <c r="G30" t="s">
        <v>315</v>
      </c>
      <c r="H30" t="s">
        <v>21</v>
      </c>
      <c r="I30" t="s">
        <v>316</v>
      </c>
      <c r="J30" t="s">
        <v>316</v>
      </c>
      <c r="K30" t="s">
        <v>315</v>
      </c>
      <c r="L30" t="s">
        <v>23</v>
      </c>
      <c r="M30" t="s">
        <v>23</v>
      </c>
      <c r="N30" t="s">
        <v>34</v>
      </c>
      <c r="O30" t="s">
        <v>24</v>
      </c>
      <c r="P30">
        <v>30</v>
      </c>
      <c r="Q30">
        <v>234.86664500000001</v>
      </c>
      <c r="R30" t="s">
        <v>315</v>
      </c>
    </row>
    <row r="31" spans="1:18" x14ac:dyDescent="0.2">
      <c r="A31">
        <v>47</v>
      </c>
      <c r="B31">
        <v>1664.117518</v>
      </c>
      <c r="C31" t="s">
        <v>84</v>
      </c>
      <c r="D31" t="s">
        <v>85</v>
      </c>
      <c r="E31" t="s">
        <v>85</v>
      </c>
      <c r="F31" t="s">
        <v>85</v>
      </c>
      <c r="G31" t="s">
        <v>315</v>
      </c>
      <c r="H31" t="s">
        <v>43</v>
      </c>
      <c r="I31">
        <v>250000</v>
      </c>
      <c r="J31">
        <v>10000000</v>
      </c>
      <c r="K31" s="7">
        <v>45444.35765046296</v>
      </c>
      <c r="L31" t="s">
        <v>23</v>
      </c>
      <c r="M31" t="s">
        <v>23</v>
      </c>
      <c r="N31" t="s">
        <v>34</v>
      </c>
      <c r="O31" t="s">
        <v>24</v>
      </c>
      <c r="P31">
        <v>31</v>
      </c>
      <c r="Q31">
        <v>1078.3111120000001</v>
      </c>
      <c r="R31" t="s">
        <v>315</v>
      </c>
    </row>
    <row r="32" spans="1:18" x14ac:dyDescent="0.2">
      <c r="A32">
        <v>48</v>
      </c>
      <c r="B32">
        <v>10662.030392999999</v>
      </c>
      <c r="C32" t="s">
        <v>86</v>
      </c>
      <c r="D32" t="s">
        <v>87</v>
      </c>
      <c r="E32" t="s">
        <v>20</v>
      </c>
      <c r="F32" t="s">
        <v>87</v>
      </c>
      <c r="G32" t="s">
        <v>315</v>
      </c>
      <c r="H32" t="s">
        <v>21</v>
      </c>
      <c r="I32" t="s">
        <v>316</v>
      </c>
      <c r="J32" t="s">
        <v>316</v>
      </c>
      <c r="K32" t="s">
        <v>315</v>
      </c>
      <c r="L32" t="s">
        <v>23</v>
      </c>
      <c r="M32" t="s">
        <v>22</v>
      </c>
      <c r="N32" t="s">
        <v>34</v>
      </c>
      <c r="O32" t="s">
        <v>24</v>
      </c>
      <c r="P32">
        <v>32</v>
      </c>
      <c r="Q32">
        <v>6817.7000509999998</v>
      </c>
      <c r="R32" t="s">
        <v>315</v>
      </c>
    </row>
    <row r="33" spans="1:18" x14ac:dyDescent="0.2">
      <c r="A33">
        <v>49</v>
      </c>
      <c r="B33">
        <v>15942.234471</v>
      </c>
      <c r="C33" t="s">
        <v>88</v>
      </c>
      <c r="D33" t="s">
        <v>89</v>
      </c>
      <c r="E33" t="s">
        <v>89</v>
      </c>
      <c r="F33" t="s">
        <v>89</v>
      </c>
      <c r="G33" t="s">
        <v>315</v>
      </c>
      <c r="H33" t="s">
        <v>317</v>
      </c>
      <c r="I33" t="s">
        <v>316</v>
      </c>
      <c r="J33" t="s">
        <v>316</v>
      </c>
      <c r="K33" t="s">
        <v>315</v>
      </c>
      <c r="L33" t="s">
        <v>23</v>
      </c>
      <c r="M33" t="s">
        <v>22</v>
      </c>
      <c r="N33" t="s">
        <v>90</v>
      </c>
      <c r="O33" t="s">
        <v>80</v>
      </c>
      <c r="P33">
        <v>33</v>
      </c>
      <c r="Q33">
        <v>10249.555077999999</v>
      </c>
      <c r="R33" t="s">
        <v>315</v>
      </c>
    </row>
    <row r="34" spans="1:18" x14ac:dyDescent="0.2">
      <c r="A34">
        <v>50</v>
      </c>
      <c r="B34">
        <v>22701.026177</v>
      </c>
      <c r="C34" t="s">
        <v>91</v>
      </c>
      <c r="D34" t="s">
        <v>89</v>
      </c>
      <c r="E34" t="s">
        <v>89</v>
      </c>
      <c r="F34" t="s">
        <v>89</v>
      </c>
      <c r="G34" t="s">
        <v>315</v>
      </c>
      <c r="H34" t="s">
        <v>317</v>
      </c>
      <c r="I34" t="s">
        <v>316</v>
      </c>
      <c r="J34" t="s">
        <v>316</v>
      </c>
      <c r="K34" t="s">
        <v>315</v>
      </c>
      <c r="L34" t="s">
        <v>23</v>
      </c>
      <c r="M34" t="s">
        <v>22</v>
      </c>
      <c r="N34" t="s">
        <v>34</v>
      </c>
      <c r="O34" t="s">
        <v>24</v>
      </c>
      <c r="P34">
        <v>34</v>
      </c>
      <c r="Q34">
        <v>14569.406716</v>
      </c>
      <c r="R34" t="s">
        <v>315</v>
      </c>
    </row>
    <row r="35" spans="1:18" x14ac:dyDescent="0.2">
      <c r="A35">
        <v>51</v>
      </c>
      <c r="B35">
        <v>10310.229138000001</v>
      </c>
      <c r="C35" t="s">
        <v>92</v>
      </c>
      <c r="D35" t="s">
        <v>83</v>
      </c>
      <c r="E35" t="s">
        <v>83</v>
      </c>
      <c r="F35" t="s">
        <v>83</v>
      </c>
      <c r="G35" t="s">
        <v>315</v>
      </c>
      <c r="H35" t="s">
        <v>21</v>
      </c>
      <c r="I35" t="s">
        <v>318</v>
      </c>
      <c r="J35" t="s">
        <v>318</v>
      </c>
      <c r="K35" t="s">
        <v>315</v>
      </c>
      <c r="L35" t="s">
        <v>23</v>
      </c>
      <c r="M35" t="s">
        <v>23</v>
      </c>
      <c r="N35" t="s">
        <v>34</v>
      </c>
      <c r="O35" t="s">
        <v>24</v>
      </c>
      <c r="P35">
        <v>35</v>
      </c>
      <c r="Q35">
        <v>6623.9644859999999</v>
      </c>
      <c r="R35" t="s">
        <v>315</v>
      </c>
    </row>
    <row r="36" spans="1:18" x14ac:dyDescent="0.2">
      <c r="A36">
        <v>52</v>
      </c>
      <c r="B36">
        <v>2039.8331840000001</v>
      </c>
      <c r="C36" t="s">
        <v>92</v>
      </c>
      <c r="D36" t="s">
        <v>83</v>
      </c>
      <c r="E36" t="s">
        <v>83</v>
      </c>
      <c r="F36" t="s">
        <v>83</v>
      </c>
      <c r="G36" t="s">
        <v>315</v>
      </c>
      <c r="H36" t="s">
        <v>21</v>
      </c>
      <c r="I36" t="s">
        <v>318</v>
      </c>
      <c r="J36" t="s">
        <v>318</v>
      </c>
      <c r="K36" t="s">
        <v>315</v>
      </c>
      <c r="L36" t="s">
        <v>23</v>
      </c>
      <c r="M36" t="s">
        <v>23</v>
      </c>
      <c r="N36" t="s">
        <v>34</v>
      </c>
      <c r="O36" t="s">
        <v>24</v>
      </c>
      <c r="P36">
        <v>36</v>
      </c>
      <c r="Q36">
        <v>1308.027464</v>
      </c>
      <c r="R36" t="s">
        <v>315</v>
      </c>
    </row>
    <row r="37" spans="1:18" x14ac:dyDescent="0.2">
      <c r="A37">
        <v>53</v>
      </c>
      <c r="B37">
        <v>10145.302353999999</v>
      </c>
      <c r="C37" t="s">
        <v>93</v>
      </c>
      <c r="D37" t="s">
        <v>83</v>
      </c>
      <c r="E37" t="s">
        <v>83</v>
      </c>
      <c r="F37" t="s">
        <v>83</v>
      </c>
      <c r="G37" t="s">
        <v>315</v>
      </c>
      <c r="H37" t="s">
        <v>21</v>
      </c>
      <c r="I37" t="s">
        <v>316</v>
      </c>
      <c r="J37" t="s">
        <v>316</v>
      </c>
      <c r="K37" t="s">
        <v>315</v>
      </c>
      <c r="L37" t="s">
        <v>23</v>
      </c>
      <c r="M37" t="s">
        <v>23</v>
      </c>
      <c r="N37" t="s">
        <v>34</v>
      </c>
      <c r="O37" t="s">
        <v>24</v>
      </c>
      <c r="P37">
        <v>37</v>
      </c>
      <c r="Q37">
        <v>6516.7807769999999</v>
      </c>
      <c r="R37" t="s">
        <v>315</v>
      </c>
    </row>
    <row r="38" spans="1:18" x14ac:dyDescent="0.2">
      <c r="A38">
        <v>54</v>
      </c>
      <c r="B38">
        <v>4743.650729</v>
      </c>
      <c r="C38" t="s">
        <v>94</v>
      </c>
      <c r="D38" t="s">
        <v>83</v>
      </c>
      <c r="E38" t="s">
        <v>83</v>
      </c>
      <c r="F38" t="s">
        <v>83</v>
      </c>
      <c r="G38" t="s">
        <v>315</v>
      </c>
      <c r="H38" t="s">
        <v>21</v>
      </c>
      <c r="I38" t="s">
        <v>316</v>
      </c>
      <c r="J38" t="s">
        <v>316</v>
      </c>
      <c r="K38" t="s">
        <v>315</v>
      </c>
      <c r="L38" t="s">
        <v>23</v>
      </c>
      <c r="M38" t="s">
        <v>23</v>
      </c>
      <c r="N38" t="s">
        <v>34</v>
      </c>
      <c r="O38" t="s">
        <v>24</v>
      </c>
      <c r="P38">
        <v>38</v>
      </c>
      <c r="Q38">
        <v>3047.858526</v>
      </c>
      <c r="R38" t="s">
        <v>315</v>
      </c>
    </row>
    <row r="39" spans="1:18" x14ac:dyDescent="0.2">
      <c r="A39">
        <v>55</v>
      </c>
      <c r="B39">
        <v>2041.075822</v>
      </c>
      <c r="C39" t="s">
        <v>95</v>
      </c>
      <c r="D39" t="s">
        <v>83</v>
      </c>
      <c r="E39" t="s">
        <v>83</v>
      </c>
      <c r="F39" t="s">
        <v>83</v>
      </c>
      <c r="G39" t="s">
        <v>315</v>
      </c>
      <c r="H39" t="s">
        <v>21</v>
      </c>
      <c r="I39" t="s">
        <v>316</v>
      </c>
      <c r="J39" t="s">
        <v>316</v>
      </c>
      <c r="K39" t="s">
        <v>315</v>
      </c>
      <c r="L39" t="s">
        <v>23</v>
      </c>
      <c r="M39" t="s">
        <v>23</v>
      </c>
      <c r="N39" t="s">
        <v>34</v>
      </c>
      <c r="O39" t="s">
        <v>24</v>
      </c>
      <c r="P39">
        <v>39</v>
      </c>
      <c r="Q39">
        <v>1310.990102</v>
      </c>
      <c r="R39" t="s">
        <v>315</v>
      </c>
    </row>
    <row r="40" spans="1:18" x14ac:dyDescent="0.2">
      <c r="A40">
        <v>56</v>
      </c>
      <c r="B40">
        <v>3588.2448770000001</v>
      </c>
      <c r="C40" t="s">
        <v>96</v>
      </c>
      <c r="D40" t="s">
        <v>97</v>
      </c>
      <c r="E40" t="s">
        <v>97</v>
      </c>
      <c r="F40" t="s">
        <v>97</v>
      </c>
      <c r="G40" t="s">
        <v>315</v>
      </c>
      <c r="H40" t="s">
        <v>21</v>
      </c>
      <c r="I40" t="s">
        <v>316</v>
      </c>
      <c r="J40" t="s">
        <v>316</v>
      </c>
      <c r="K40" t="s">
        <v>315</v>
      </c>
      <c r="L40" t="s">
        <v>22</v>
      </c>
      <c r="M40" t="s">
        <v>23</v>
      </c>
      <c r="N40" t="s">
        <v>34</v>
      </c>
      <c r="O40" t="s">
        <v>24</v>
      </c>
      <c r="P40">
        <v>40</v>
      </c>
      <c r="Q40">
        <v>2315.4309410000001</v>
      </c>
      <c r="R40" t="s">
        <v>315</v>
      </c>
    </row>
    <row r="41" spans="1:18" x14ac:dyDescent="0.2">
      <c r="A41">
        <v>57</v>
      </c>
      <c r="B41">
        <v>8154.8509800000002</v>
      </c>
      <c r="C41" t="s">
        <v>98</v>
      </c>
      <c r="D41" t="s">
        <v>99</v>
      </c>
      <c r="E41" t="s">
        <v>99</v>
      </c>
      <c r="F41" t="s">
        <v>99</v>
      </c>
      <c r="G41" t="s">
        <v>315</v>
      </c>
      <c r="H41" t="s">
        <v>21</v>
      </c>
      <c r="I41" t="s">
        <v>315</v>
      </c>
      <c r="J41" t="s">
        <v>315</v>
      </c>
      <c r="K41" t="s">
        <v>315</v>
      </c>
      <c r="L41" t="s">
        <v>23</v>
      </c>
      <c r="M41" t="s">
        <v>22</v>
      </c>
      <c r="N41" t="s">
        <v>315</v>
      </c>
      <c r="O41" t="s">
        <v>24</v>
      </c>
      <c r="P41">
        <v>41</v>
      </c>
      <c r="Q41">
        <v>5265.0643700000001</v>
      </c>
      <c r="R41" t="s">
        <v>315</v>
      </c>
    </row>
    <row r="42" spans="1:18" x14ac:dyDescent="0.2">
      <c r="A42">
        <v>58</v>
      </c>
      <c r="B42">
        <v>2856.132267</v>
      </c>
      <c r="C42" t="s">
        <v>100</v>
      </c>
      <c r="D42" t="s">
        <v>99</v>
      </c>
      <c r="E42" t="s">
        <v>99</v>
      </c>
      <c r="F42" t="s">
        <v>99</v>
      </c>
      <c r="G42" t="s">
        <v>315</v>
      </c>
      <c r="H42" t="s">
        <v>21</v>
      </c>
      <c r="I42" t="s">
        <v>315</v>
      </c>
      <c r="J42" t="s">
        <v>315</v>
      </c>
      <c r="K42" t="s">
        <v>315</v>
      </c>
      <c r="L42" t="s">
        <v>23</v>
      </c>
      <c r="M42" t="s">
        <v>22</v>
      </c>
      <c r="N42" t="s">
        <v>315</v>
      </c>
      <c r="O42" t="s">
        <v>24</v>
      </c>
      <c r="P42">
        <v>42</v>
      </c>
      <c r="Q42">
        <v>1847.1951300000001</v>
      </c>
      <c r="R42" t="s">
        <v>315</v>
      </c>
    </row>
    <row r="43" spans="1:18" x14ac:dyDescent="0.2">
      <c r="A43">
        <v>59</v>
      </c>
      <c r="B43">
        <v>5190.4727300000004</v>
      </c>
      <c r="C43" t="s">
        <v>101</v>
      </c>
      <c r="D43" t="s">
        <v>99</v>
      </c>
      <c r="E43" t="s">
        <v>99</v>
      </c>
      <c r="F43" t="s">
        <v>99</v>
      </c>
      <c r="G43" t="s">
        <v>315</v>
      </c>
      <c r="H43" t="s">
        <v>21</v>
      </c>
      <c r="I43" t="s">
        <v>315</v>
      </c>
      <c r="J43" t="s">
        <v>315</v>
      </c>
      <c r="K43" t="s">
        <v>315</v>
      </c>
      <c r="L43" t="s">
        <v>23</v>
      </c>
      <c r="M43" t="s">
        <v>22</v>
      </c>
      <c r="N43" t="s">
        <v>315</v>
      </c>
      <c r="O43" t="s">
        <v>24</v>
      </c>
      <c r="P43">
        <v>43</v>
      </c>
      <c r="Q43">
        <v>3354.4249730000001</v>
      </c>
      <c r="R43" t="s">
        <v>315</v>
      </c>
    </row>
    <row r="44" spans="1:18" x14ac:dyDescent="0.2">
      <c r="A44">
        <v>60</v>
      </c>
      <c r="B44">
        <v>7047.5056619999996</v>
      </c>
      <c r="C44" t="s">
        <v>102</v>
      </c>
      <c r="D44" t="s">
        <v>99</v>
      </c>
      <c r="E44" t="s">
        <v>99</v>
      </c>
      <c r="F44" t="s">
        <v>99</v>
      </c>
      <c r="G44" t="s">
        <v>315</v>
      </c>
      <c r="H44" t="s">
        <v>21</v>
      </c>
      <c r="I44" t="s">
        <v>315</v>
      </c>
      <c r="J44" t="s">
        <v>315</v>
      </c>
      <c r="K44" t="s">
        <v>315</v>
      </c>
      <c r="L44" t="s">
        <v>23</v>
      </c>
      <c r="M44" t="s">
        <v>22</v>
      </c>
      <c r="N44" t="s">
        <v>315</v>
      </c>
      <c r="O44" t="s">
        <v>24</v>
      </c>
      <c r="P44">
        <v>44</v>
      </c>
      <c r="Q44">
        <v>4553.4669940000003</v>
      </c>
      <c r="R44" t="s">
        <v>315</v>
      </c>
    </row>
    <row r="45" spans="1:18" x14ac:dyDescent="0.2">
      <c r="A45">
        <v>61</v>
      </c>
      <c r="B45">
        <v>7665.3518199999999</v>
      </c>
      <c r="C45" t="s">
        <v>103</v>
      </c>
      <c r="D45" t="s">
        <v>31</v>
      </c>
      <c r="E45" t="s">
        <v>31</v>
      </c>
      <c r="F45" t="s">
        <v>31</v>
      </c>
      <c r="G45" t="s">
        <v>315</v>
      </c>
      <c r="H45" t="s">
        <v>21</v>
      </c>
      <c r="I45" t="s">
        <v>315</v>
      </c>
      <c r="J45" t="s">
        <v>315</v>
      </c>
      <c r="K45" t="s">
        <v>315</v>
      </c>
      <c r="L45" t="s">
        <v>23</v>
      </c>
      <c r="M45" t="s">
        <v>22</v>
      </c>
      <c r="N45" t="s">
        <v>315</v>
      </c>
      <c r="O45" t="s">
        <v>24</v>
      </c>
      <c r="P45">
        <v>45</v>
      </c>
      <c r="Q45">
        <v>4936.4031249999998</v>
      </c>
      <c r="R45" t="s">
        <v>315</v>
      </c>
    </row>
    <row r="46" spans="1:18" x14ac:dyDescent="0.2">
      <c r="A46">
        <v>62</v>
      </c>
      <c r="B46">
        <v>1471.9302540000001</v>
      </c>
      <c r="C46" t="s">
        <v>104</v>
      </c>
      <c r="D46" t="s">
        <v>105</v>
      </c>
      <c r="E46" t="s">
        <v>106</v>
      </c>
      <c r="F46" t="s">
        <v>107</v>
      </c>
      <c r="G46" t="s">
        <v>315</v>
      </c>
      <c r="H46" t="s">
        <v>21</v>
      </c>
      <c r="I46">
        <v>100000</v>
      </c>
      <c r="J46">
        <v>16000000</v>
      </c>
      <c r="K46" t="s">
        <v>315</v>
      </c>
      <c r="L46" t="s">
        <v>23</v>
      </c>
      <c r="M46" t="s">
        <v>23</v>
      </c>
      <c r="N46" t="s">
        <v>34</v>
      </c>
      <c r="O46" t="s">
        <v>24</v>
      </c>
      <c r="P46">
        <v>46</v>
      </c>
      <c r="Q46">
        <v>948.28646800000001</v>
      </c>
      <c r="R46" t="s">
        <v>315</v>
      </c>
    </row>
    <row r="47" spans="1:18" x14ac:dyDescent="0.2">
      <c r="A47">
        <v>63</v>
      </c>
      <c r="B47">
        <v>769.02570200000002</v>
      </c>
      <c r="C47" t="s">
        <v>108</v>
      </c>
      <c r="D47" t="s">
        <v>109</v>
      </c>
      <c r="E47" t="s">
        <v>109</v>
      </c>
      <c r="F47" t="s">
        <v>109</v>
      </c>
      <c r="G47" t="s">
        <v>110</v>
      </c>
      <c r="H47" t="s">
        <v>21</v>
      </c>
      <c r="I47" t="s">
        <v>316</v>
      </c>
      <c r="J47" t="s">
        <v>316</v>
      </c>
      <c r="K47" t="s">
        <v>315</v>
      </c>
      <c r="L47" t="s">
        <v>23</v>
      </c>
      <c r="M47" t="s">
        <v>22</v>
      </c>
      <c r="N47" t="s">
        <v>34</v>
      </c>
      <c r="O47" t="s">
        <v>24</v>
      </c>
      <c r="P47">
        <v>47</v>
      </c>
      <c r="Q47">
        <v>495.57628</v>
      </c>
      <c r="R47" t="s">
        <v>315</v>
      </c>
    </row>
    <row r="48" spans="1:18" x14ac:dyDescent="0.2">
      <c r="A48">
        <v>64</v>
      </c>
      <c r="B48">
        <v>4442.605294</v>
      </c>
      <c r="C48" t="s">
        <v>111</v>
      </c>
      <c r="D48" t="s">
        <v>112</v>
      </c>
      <c r="E48" t="s">
        <v>112</v>
      </c>
      <c r="F48" t="s">
        <v>112</v>
      </c>
      <c r="G48" t="s">
        <v>315</v>
      </c>
      <c r="H48" t="s">
        <v>43</v>
      </c>
      <c r="I48">
        <v>4005000</v>
      </c>
      <c r="J48">
        <v>72884000</v>
      </c>
      <c r="K48" s="6">
        <v>46023</v>
      </c>
      <c r="L48" t="s">
        <v>22</v>
      </c>
      <c r="M48" t="s">
        <v>23</v>
      </c>
      <c r="N48" t="s">
        <v>34</v>
      </c>
      <c r="O48" t="s">
        <v>24</v>
      </c>
      <c r="P48">
        <v>48</v>
      </c>
      <c r="Q48">
        <v>2864.9998430000001</v>
      </c>
      <c r="R48" t="s">
        <v>315</v>
      </c>
    </row>
    <row r="49" spans="1:18" x14ac:dyDescent="0.2">
      <c r="A49">
        <v>71</v>
      </c>
      <c r="B49">
        <v>5734.7162749999998</v>
      </c>
      <c r="C49" t="s">
        <v>113</v>
      </c>
      <c r="D49" t="s">
        <v>112</v>
      </c>
      <c r="E49" t="s">
        <v>20</v>
      </c>
      <c r="F49" t="s">
        <v>112</v>
      </c>
      <c r="G49" t="s">
        <v>114</v>
      </c>
      <c r="H49" t="s">
        <v>21</v>
      </c>
      <c r="I49" t="s">
        <v>316</v>
      </c>
      <c r="J49" t="s">
        <v>316</v>
      </c>
      <c r="K49" t="s">
        <v>315</v>
      </c>
      <c r="L49" t="s">
        <v>23</v>
      </c>
      <c r="M49" t="s">
        <v>22</v>
      </c>
      <c r="N49" t="s">
        <v>34</v>
      </c>
      <c r="O49" t="s">
        <v>24</v>
      </c>
      <c r="P49">
        <v>49</v>
      </c>
      <c r="Q49">
        <v>3701.0027289999998</v>
      </c>
      <c r="R49" t="s">
        <v>315</v>
      </c>
    </row>
    <row r="50" spans="1:18" x14ac:dyDescent="0.2">
      <c r="A50">
        <v>72</v>
      </c>
      <c r="B50">
        <v>5372.5890870000003</v>
      </c>
      <c r="C50" t="s">
        <v>115</v>
      </c>
      <c r="D50" t="s">
        <v>116</v>
      </c>
      <c r="E50" t="s">
        <v>20</v>
      </c>
      <c r="F50" t="s">
        <v>116</v>
      </c>
      <c r="G50" t="s">
        <v>315</v>
      </c>
      <c r="H50" t="s">
        <v>21</v>
      </c>
      <c r="I50" t="s">
        <v>316</v>
      </c>
      <c r="J50" t="s">
        <v>316</v>
      </c>
      <c r="K50" t="s">
        <v>315</v>
      </c>
      <c r="L50" t="s">
        <v>22</v>
      </c>
      <c r="M50" t="s">
        <v>23</v>
      </c>
      <c r="N50" t="s">
        <v>34</v>
      </c>
      <c r="O50" t="s">
        <v>24</v>
      </c>
      <c r="P50">
        <v>50</v>
      </c>
      <c r="Q50">
        <v>3457.9936819999998</v>
      </c>
      <c r="R50" t="s">
        <v>315</v>
      </c>
    </row>
    <row r="51" spans="1:18" x14ac:dyDescent="0.2">
      <c r="A51">
        <v>73</v>
      </c>
      <c r="B51">
        <v>603.24826499999995</v>
      </c>
      <c r="C51" t="s">
        <v>117</v>
      </c>
      <c r="D51" t="s">
        <v>118</v>
      </c>
      <c r="E51" t="s">
        <v>20</v>
      </c>
      <c r="F51" t="s">
        <v>119</v>
      </c>
      <c r="G51" t="s">
        <v>120</v>
      </c>
      <c r="H51" t="s">
        <v>121</v>
      </c>
      <c r="I51">
        <v>700000</v>
      </c>
      <c r="J51">
        <v>21000000</v>
      </c>
      <c r="K51" s="6">
        <v>45229</v>
      </c>
      <c r="L51" t="s">
        <v>22</v>
      </c>
      <c r="M51" t="s">
        <v>23</v>
      </c>
      <c r="N51" t="s">
        <v>34</v>
      </c>
      <c r="O51" t="s">
        <v>122</v>
      </c>
      <c r="P51">
        <v>51</v>
      </c>
      <c r="Q51">
        <v>383.464676</v>
      </c>
      <c r="R51" t="s">
        <v>315</v>
      </c>
    </row>
    <row r="52" spans="1:18" x14ac:dyDescent="0.2">
      <c r="A52">
        <v>74</v>
      </c>
      <c r="B52">
        <v>172.60714300000001</v>
      </c>
      <c r="C52" t="s">
        <v>123</v>
      </c>
      <c r="D52" t="s">
        <v>119</v>
      </c>
      <c r="E52" t="s">
        <v>119</v>
      </c>
      <c r="F52" t="s">
        <v>119</v>
      </c>
      <c r="G52" t="s">
        <v>124</v>
      </c>
      <c r="H52" t="s">
        <v>121</v>
      </c>
      <c r="I52">
        <v>2100000</v>
      </c>
      <c r="J52">
        <v>36000000</v>
      </c>
      <c r="K52" s="6">
        <v>45229</v>
      </c>
      <c r="L52" t="s">
        <v>23</v>
      </c>
      <c r="M52" t="s">
        <v>23</v>
      </c>
      <c r="N52" t="s">
        <v>34</v>
      </c>
      <c r="O52" t="s">
        <v>122</v>
      </c>
      <c r="P52">
        <v>52</v>
      </c>
      <c r="Q52">
        <v>109.889296</v>
      </c>
      <c r="R52" t="s">
        <v>315</v>
      </c>
    </row>
    <row r="53" spans="1:18" x14ac:dyDescent="0.2">
      <c r="A53">
        <v>75</v>
      </c>
      <c r="B53">
        <v>1121.6925209999999</v>
      </c>
      <c r="C53" t="s">
        <v>125</v>
      </c>
      <c r="D53" t="s">
        <v>119</v>
      </c>
      <c r="E53" t="s">
        <v>126</v>
      </c>
      <c r="F53" t="s">
        <v>119</v>
      </c>
      <c r="G53" t="s">
        <v>127</v>
      </c>
      <c r="H53" t="s">
        <v>73</v>
      </c>
      <c r="I53">
        <v>1000000</v>
      </c>
      <c r="J53">
        <v>13000000</v>
      </c>
      <c r="K53" s="6">
        <v>45383</v>
      </c>
      <c r="L53" t="s">
        <v>22</v>
      </c>
      <c r="M53" t="s">
        <v>23</v>
      </c>
      <c r="N53" t="s">
        <v>34</v>
      </c>
      <c r="O53" t="s">
        <v>39</v>
      </c>
      <c r="P53">
        <v>53</v>
      </c>
      <c r="Q53">
        <v>713.06301900000005</v>
      </c>
      <c r="R53" t="s">
        <v>315</v>
      </c>
    </row>
    <row r="54" spans="1:18" x14ac:dyDescent="0.2">
      <c r="A54">
        <v>76</v>
      </c>
      <c r="B54">
        <v>10283.789937</v>
      </c>
      <c r="C54" t="s">
        <v>128</v>
      </c>
      <c r="D54" t="s">
        <v>119</v>
      </c>
      <c r="E54" t="s">
        <v>119</v>
      </c>
      <c r="F54" t="s">
        <v>119</v>
      </c>
      <c r="G54" t="s">
        <v>129</v>
      </c>
      <c r="H54" t="s">
        <v>21</v>
      </c>
      <c r="I54">
        <v>1000000</v>
      </c>
      <c r="J54">
        <v>10000000</v>
      </c>
      <c r="K54" s="6">
        <v>45292</v>
      </c>
      <c r="L54" t="s">
        <v>23</v>
      </c>
      <c r="M54" t="s">
        <v>23</v>
      </c>
      <c r="N54" t="s">
        <v>34</v>
      </c>
      <c r="O54" t="s">
        <v>177</v>
      </c>
      <c r="P54">
        <v>54</v>
      </c>
      <c r="Q54">
        <v>6544.6060299999999</v>
      </c>
      <c r="R54" t="s">
        <v>315</v>
      </c>
    </row>
    <row r="55" spans="1:18" x14ac:dyDescent="0.2">
      <c r="A55">
        <v>77</v>
      </c>
      <c r="B55">
        <v>43770.730998999999</v>
      </c>
      <c r="C55" t="s">
        <v>130</v>
      </c>
      <c r="D55" t="s">
        <v>131</v>
      </c>
      <c r="E55" t="s">
        <v>20</v>
      </c>
      <c r="F55" t="s">
        <v>132</v>
      </c>
      <c r="G55" t="s">
        <v>133</v>
      </c>
      <c r="H55" t="s">
        <v>21</v>
      </c>
      <c r="I55" t="s">
        <v>316</v>
      </c>
      <c r="J55" t="s">
        <v>316</v>
      </c>
      <c r="K55" t="s">
        <v>315</v>
      </c>
      <c r="L55" t="s">
        <v>23</v>
      </c>
      <c r="M55" t="s">
        <v>22</v>
      </c>
      <c r="N55" t="s">
        <v>34</v>
      </c>
      <c r="O55" t="s">
        <v>24</v>
      </c>
      <c r="P55">
        <v>55</v>
      </c>
      <c r="Q55">
        <v>28147.682378000001</v>
      </c>
      <c r="R55" t="s">
        <v>315</v>
      </c>
    </row>
    <row r="56" spans="1:18" x14ac:dyDescent="0.2">
      <c r="A56">
        <v>79</v>
      </c>
      <c r="B56">
        <v>9363.8923159999995</v>
      </c>
      <c r="C56" t="s">
        <v>134</v>
      </c>
      <c r="D56" t="s">
        <v>135</v>
      </c>
      <c r="E56" t="s">
        <v>135</v>
      </c>
      <c r="F56" t="s">
        <v>135</v>
      </c>
      <c r="G56" t="s">
        <v>315</v>
      </c>
      <c r="H56" t="s">
        <v>21</v>
      </c>
      <c r="I56" t="s">
        <v>316</v>
      </c>
      <c r="J56" t="s">
        <v>316</v>
      </c>
      <c r="K56" t="s">
        <v>315</v>
      </c>
      <c r="L56" t="s">
        <v>23</v>
      </c>
      <c r="M56" t="s">
        <v>23</v>
      </c>
      <c r="N56" t="s">
        <v>34</v>
      </c>
      <c r="O56" t="s">
        <v>24</v>
      </c>
      <c r="P56">
        <v>56</v>
      </c>
      <c r="Q56">
        <v>5985.0984660000004</v>
      </c>
      <c r="R56" t="s">
        <v>315</v>
      </c>
    </row>
    <row r="57" spans="1:18" x14ac:dyDescent="0.2">
      <c r="A57">
        <v>80</v>
      </c>
      <c r="B57">
        <v>12314.865016</v>
      </c>
      <c r="C57" t="s">
        <v>136</v>
      </c>
      <c r="D57" t="s">
        <v>137</v>
      </c>
      <c r="E57" t="s">
        <v>138</v>
      </c>
      <c r="F57" t="s">
        <v>137</v>
      </c>
      <c r="G57" t="s">
        <v>315</v>
      </c>
      <c r="H57" t="s">
        <v>21</v>
      </c>
      <c r="I57" t="s">
        <v>316</v>
      </c>
      <c r="J57" t="s">
        <v>316</v>
      </c>
      <c r="K57" t="s">
        <v>315</v>
      </c>
      <c r="L57" t="s">
        <v>23</v>
      </c>
      <c r="M57" t="s">
        <v>23</v>
      </c>
      <c r="N57" t="s">
        <v>34</v>
      </c>
      <c r="O57" t="s">
        <v>139</v>
      </c>
      <c r="P57">
        <v>57</v>
      </c>
      <c r="Q57">
        <v>7901.0929400000005</v>
      </c>
      <c r="R57" t="s">
        <v>315</v>
      </c>
    </row>
    <row r="58" spans="1:18" x14ac:dyDescent="0.2">
      <c r="A58">
        <v>81</v>
      </c>
      <c r="B58">
        <v>3315.4640650000001</v>
      </c>
      <c r="C58" t="s">
        <v>98</v>
      </c>
      <c r="D58" t="s">
        <v>140</v>
      </c>
      <c r="E58" t="s">
        <v>140</v>
      </c>
      <c r="F58" t="s">
        <v>140</v>
      </c>
      <c r="G58" t="s">
        <v>141</v>
      </c>
      <c r="H58" t="s">
        <v>21</v>
      </c>
      <c r="I58" t="s">
        <v>316</v>
      </c>
      <c r="J58" t="s">
        <v>316</v>
      </c>
      <c r="K58" t="s">
        <v>315</v>
      </c>
      <c r="L58" t="s">
        <v>23</v>
      </c>
      <c r="M58" t="s">
        <v>22</v>
      </c>
      <c r="N58" t="s">
        <v>34</v>
      </c>
      <c r="O58" t="s">
        <v>24</v>
      </c>
      <c r="P58">
        <v>58</v>
      </c>
      <c r="Q58">
        <v>2140.4630560000001</v>
      </c>
      <c r="R58" t="s">
        <v>315</v>
      </c>
    </row>
    <row r="59" spans="1:18" x14ac:dyDescent="0.2">
      <c r="A59">
        <v>82</v>
      </c>
      <c r="B59">
        <v>1377.7671660000001</v>
      </c>
      <c r="C59" t="s">
        <v>98</v>
      </c>
      <c r="D59" t="s">
        <v>140</v>
      </c>
      <c r="E59" t="s">
        <v>140</v>
      </c>
      <c r="F59" t="s">
        <v>140</v>
      </c>
      <c r="G59" t="s">
        <v>114</v>
      </c>
      <c r="H59" t="s">
        <v>21</v>
      </c>
      <c r="I59" t="s">
        <v>316</v>
      </c>
      <c r="J59" t="s">
        <v>316</v>
      </c>
      <c r="K59" t="s">
        <v>315</v>
      </c>
      <c r="L59" t="s">
        <v>23</v>
      </c>
      <c r="M59" t="s">
        <v>22</v>
      </c>
      <c r="N59" t="s">
        <v>34</v>
      </c>
      <c r="O59" t="s">
        <v>24</v>
      </c>
      <c r="P59">
        <v>59</v>
      </c>
      <c r="Q59">
        <v>889.64680199999998</v>
      </c>
      <c r="R59" t="s">
        <v>315</v>
      </c>
    </row>
    <row r="60" spans="1:18" x14ac:dyDescent="0.2">
      <c r="A60">
        <v>83</v>
      </c>
      <c r="B60">
        <v>5473.1247480000002</v>
      </c>
      <c r="C60" t="s">
        <v>98</v>
      </c>
      <c r="D60" t="s">
        <v>140</v>
      </c>
      <c r="E60" t="s">
        <v>140</v>
      </c>
      <c r="F60" t="s">
        <v>140</v>
      </c>
      <c r="G60" t="s">
        <v>142</v>
      </c>
      <c r="H60" t="s">
        <v>21</v>
      </c>
      <c r="I60" t="s">
        <v>316</v>
      </c>
      <c r="J60" t="s">
        <v>316</v>
      </c>
      <c r="K60" t="s">
        <v>315</v>
      </c>
      <c r="L60" t="s">
        <v>23</v>
      </c>
      <c r="M60" t="s">
        <v>22</v>
      </c>
      <c r="N60" t="s">
        <v>34</v>
      </c>
      <c r="O60" t="s">
        <v>24</v>
      </c>
      <c r="P60">
        <v>60</v>
      </c>
      <c r="Q60">
        <v>3533.4283519999999</v>
      </c>
      <c r="R60" t="s">
        <v>315</v>
      </c>
    </row>
    <row r="61" spans="1:18" x14ac:dyDescent="0.2">
      <c r="A61">
        <v>84</v>
      </c>
      <c r="B61">
        <v>7867.4786439999998</v>
      </c>
      <c r="C61" t="s">
        <v>143</v>
      </c>
      <c r="D61" t="s">
        <v>144</v>
      </c>
      <c r="E61" t="s">
        <v>145</v>
      </c>
      <c r="F61" t="s">
        <v>144</v>
      </c>
      <c r="G61" t="s">
        <v>315</v>
      </c>
      <c r="H61" t="s">
        <v>21</v>
      </c>
      <c r="I61" t="s">
        <v>316</v>
      </c>
      <c r="J61" t="s">
        <v>316</v>
      </c>
      <c r="K61" s="6">
        <v>46023</v>
      </c>
      <c r="L61" t="s">
        <v>23</v>
      </c>
      <c r="M61" t="s">
        <v>23</v>
      </c>
      <c r="N61" t="s">
        <v>34</v>
      </c>
      <c r="O61" t="s">
        <v>39</v>
      </c>
      <c r="P61">
        <v>61</v>
      </c>
      <c r="Q61">
        <v>5064.3140320000002</v>
      </c>
      <c r="R61" t="s">
        <v>315</v>
      </c>
    </row>
    <row r="62" spans="1:18" x14ac:dyDescent="0.2">
      <c r="A62">
        <v>85</v>
      </c>
      <c r="B62">
        <v>7065.8884349999998</v>
      </c>
      <c r="C62" t="s">
        <v>146</v>
      </c>
      <c r="D62" t="s">
        <v>144</v>
      </c>
      <c r="E62" t="s">
        <v>144</v>
      </c>
      <c r="F62" t="s">
        <v>144</v>
      </c>
      <c r="G62" t="s">
        <v>315</v>
      </c>
      <c r="H62" t="s">
        <v>21</v>
      </c>
      <c r="I62" t="s">
        <v>316</v>
      </c>
      <c r="J62" t="s">
        <v>316</v>
      </c>
      <c r="K62" s="6">
        <v>45658</v>
      </c>
      <c r="L62" t="s">
        <v>23</v>
      </c>
      <c r="M62" t="s">
        <v>23</v>
      </c>
      <c r="N62" t="s">
        <v>34</v>
      </c>
      <c r="O62" t="s">
        <v>147</v>
      </c>
      <c r="P62">
        <v>62</v>
      </c>
      <c r="Q62">
        <v>4544.6707180000003</v>
      </c>
      <c r="R62" t="s">
        <v>315</v>
      </c>
    </row>
    <row r="63" spans="1:18" x14ac:dyDescent="0.2">
      <c r="A63">
        <v>86</v>
      </c>
      <c r="B63">
        <v>3287.0981750000001</v>
      </c>
      <c r="C63" t="s">
        <v>148</v>
      </c>
      <c r="D63" t="s">
        <v>144</v>
      </c>
      <c r="E63" t="s">
        <v>144</v>
      </c>
      <c r="F63" t="s">
        <v>144</v>
      </c>
      <c r="G63" t="s">
        <v>315</v>
      </c>
      <c r="H63" t="s">
        <v>21</v>
      </c>
      <c r="I63" t="s">
        <v>316</v>
      </c>
      <c r="J63" t="s">
        <v>316</v>
      </c>
      <c r="K63" s="6">
        <v>46753</v>
      </c>
      <c r="L63" t="s">
        <v>23</v>
      </c>
      <c r="M63" t="s">
        <v>23</v>
      </c>
      <c r="N63" t="s">
        <v>149</v>
      </c>
      <c r="O63" t="s">
        <v>24</v>
      </c>
      <c r="P63">
        <v>63</v>
      </c>
      <c r="Q63">
        <v>2116.57375</v>
      </c>
      <c r="R63" t="s">
        <v>315</v>
      </c>
    </row>
    <row r="64" spans="1:18" x14ac:dyDescent="0.2">
      <c r="A64">
        <v>87</v>
      </c>
      <c r="B64">
        <v>1645.3859460000001</v>
      </c>
      <c r="C64" t="s">
        <v>150</v>
      </c>
      <c r="D64" t="s">
        <v>144</v>
      </c>
      <c r="E64" t="s">
        <v>144</v>
      </c>
      <c r="F64" t="s">
        <v>144</v>
      </c>
      <c r="G64" t="s">
        <v>315</v>
      </c>
      <c r="H64" t="s">
        <v>21</v>
      </c>
      <c r="I64" t="s">
        <v>316</v>
      </c>
      <c r="J64" t="s">
        <v>316</v>
      </c>
      <c r="K64" s="6">
        <v>46753</v>
      </c>
      <c r="L64" t="s">
        <v>23</v>
      </c>
      <c r="M64" t="s">
        <v>23</v>
      </c>
      <c r="N64" t="s">
        <v>34</v>
      </c>
      <c r="O64" t="s">
        <v>39</v>
      </c>
      <c r="P64">
        <v>64</v>
      </c>
      <c r="Q64">
        <v>1058.3804620000001</v>
      </c>
      <c r="R64" t="s">
        <v>315</v>
      </c>
    </row>
    <row r="65" spans="1:18" x14ac:dyDescent="0.2">
      <c r="A65">
        <v>88</v>
      </c>
      <c r="B65">
        <v>7773.216676</v>
      </c>
      <c r="C65" t="s">
        <v>151</v>
      </c>
      <c r="D65" t="s">
        <v>144</v>
      </c>
      <c r="E65" t="s">
        <v>144</v>
      </c>
      <c r="F65" t="s">
        <v>144</v>
      </c>
      <c r="G65" t="s">
        <v>315</v>
      </c>
      <c r="H65" t="s">
        <v>21</v>
      </c>
      <c r="I65" t="s">
        <v>316</v>
      </c>
      <c r="J65" t="s">
        <v>316</v>
      </c>
      <c r="K65" s="6">
        <v>45292</v>
      </c>
      <c r="L65" t="s">
        <v>23</v>
      </c>
      <c r="M65" t="s">
        <v>23</v>
      </c>
      <c r="N65" t="s">
        <v>34</v>
      </c>
      <c r="O65" t="s">
        <v>147</v>
      </c>
      <c r="P65">
        <v>65</v>
      </c>
      <c r="Q65">
        <v>4996.1365729999998</v>
      </c>
      <c r="R65" t="s">
        <v>315</v>
      </c>
    </row>
    <row r="66" spans="1:18" x14ac:dyDescent="0.2">
      <c r="A66">
        <v>89</v>
      </c>
      <c r="B66">
        <v>9279.3498569999992</v>
      </c>
      <c r="C66" t="s">
        <v>152</v>
      </c>
      <c r="D66" t="s">
        <v>144</v>
      </c>
      <c r="E66" t="s">
        <v>144</v>
      </c>
      <c r="F66" t="s">
        <v>144</v>
      </c>
      <c r="G66" t="s">
        <v>315</v>
      </c>
      <c r="H66" t="s">
        <v>21</v>
      </c>
      <c r="I66" t="s">
        <v>316</v>
      </c>
      <c r="J66" t="s">
        <v>316</v>
      </c>
      <c r="K66" s="6">
        <v>46388</v>
      </c>
      <c r="L66" t="s">
        <v>23</v>
      </c>
      <c r="M66" t="s">
        <v>23</v>
      </c>
      <c r="N66" t="s">
        <v>34</v>
      </c>
      <c r="O66" t="s">
        <v>153</v>
      </c>
      <c r="P66">
        <v>66</v>
      </c>
      <c r="Q66">
        <v>5965.0736550000001</v>
      </c>
      <c r="R66" t="s">
        <v>315</v>
      </c>
    </row>
    <row r="67" spans="1:18" x14ac:dyDescent="0.2">
      <c r="A67">
        <v>90</v>
      </c>
      <c r="B67">
        <v>2351.7742450000001</v>
      </c>
      <c r="C67" t="s">
        <v>154</v>
      </c>
      <c r="D67" t="s">
        <v>144</v>
      </c>
      <c r="E67" t="s">
        <v>144</v>
      </c>
      <c r="F67" t="s">
        <v>144</v>
      </c>
      <c r="G67" t="s">
        <v>315</v>
      </c>
      <c r="H67" t="s">
        <v>21</v>
      </c>
      <c r="I67" t="s">
        <v>316</v>
      </c>
      <c r="J67" t="s">
        <v>316</v>
      </c>
      <c r="K67" s="6">
        <v>46388</v>
      </c>
      <c r="L67" t="s">
        <v>23</v>
      </c>
      <c r="M67" t="s">
        <v>23</v>
      </c>
      <c r="N67" t="s">
        <v>34</v>
      </c>
      <c r="O67" t="s">
        <v>39</v>
      </c>
      <c r="P67">
        <v>67</v>
      </c>
      <c r="Q67">
        <v>1513.2586879999999</v>
      </c>
      <c r="R67" t="s">
        <v>315</v>
      </c>
    </row>
    <row r="68" spans="1:18" x14ac:dyDescent="0.2">
      <c r="A68">
        <v>91</v>
      </c>
      <c r="B68">
        <v>43.365538999999998</v>
      </c>
      <c r="C68" t="s">
        <v>155</v>
      </c>
      <c r="D68" t="s">
        <v>144</v>
      </c>
      <c r="E68" t="s">
        <v>144</v>
      </c>
      <c r="F68" t="s">
        <v>144</v>
      </c>
      <c r="G68" t="s">
        <v>315</v>
      </c>
      <c r="H68" t="s">
        <v>21</v>
      </c>
      <c r="I68" t="s">
        <v>316</v>
      </c>
      <c r="J68" t="s">
        <v>316</v>
      </c>
      <c r="K68" t="s">
        <v>315</v>
      </c>
      <c r="L68" t="s">
        <v>23</v>
      </c>
      <c r="M68" t="s">
        <v>22</v>
      </c>
      <c r="N68" t="s">
        <v>315</v>
      </c>
      <c r="O68" t="s">
        <v>122</v>
      </c>
      <c r="P68">
        <v>68</v>
      </c>
      <c r="Q68">
        <v>27.929804000000001</v>
      </c>
      <c r="R68" t="s">
        <v>315</v>
      </c>
    </row>
    <row r="69" spans="1:18" x14ac:dyDescent="0.2">
      <c r="A69">
        <v>92</v>
      </c>
      <c r="B69">
        <v>10937.849555999999</v>
      </c>
      <c r="C69" t="s">
        <v>156</v>
      </c>
      <c r="D69" t="s">
        <v>144</v>
      </c>
      <c r="E69" t="s">
        <v>144</v>
      </c>
      <c r="F69" t="s">
        <v>144</v>
      </c>
      <c r="G69" t="s">
        <v>315</v>
      </c>
      <c r="H69" t="s">
        <v>21</v>
      </c>
      <c r="I69" t="s">
        <v>316</v>
      </c>
      <c r="J69" t="s">
        <v>316</v>
      </c>
      <c r="K69" t="s">
        <v>315</v>
      </c>
      <c r="L69" t="s">
        <v>23</v>
      </c>
      <c r="M69" t="s">
        <v>23</v>
      </c>
      <c r="N69" t="s">
        <v>34</v>
      </c>
      <c r="O69" t="s">
        <v>24</v>
      </c>
      <c r="P69">
        <v>69</v>
      </c>
      <c r="Q69">
        <v>7029.1349879999998</v>
      </c>
      <c r="R69" t="s">
        <v>315</v>
      </c>
    </row>
    <row r="70" spans="1:18" x14ac:dyDescent="0.2">
      <c r="A70">
        <v>93</v>
      </c>
      <c r="B70">
        <v>1351.3499859999999</v>
      </c>
      <c r="C70" t="s">
        <v>157</v>
      </c>
      <c r="D70" t="s">
        <v>158</v>
      </c>
      <c r="E70" t="s">
        <v>158</v>
      </c>
      <c r="F70" t="s">
        <v>158</v>
      </c>
      <c r="G70" t="s">
        <v>315</v>
      </c>
      <c r="H70" t="s">
        <v>64</v>
      </c>
      <c r="I70">
        <v>778000</v>
      </c>
      <c r="J70">
        <v>5500000</v>
      </c>
      <c r="K70" s="6">
        <v>45292</v>
      </c>
      <c r="L70" t="s">
        <v>22</v>
      </c>
      <c r="M70" t="s">
        <v>23</v>
      </c>
      <c r="N70" t="s">
        <v>34</v>
      </c>
      <c r="O70" t="s">
        <v>39</v>
      </c>
      <c r="P70">
        <v>70</v>
      </c>
      <c r="Q70">
        <v>870.62842799999999</v>
      </c>
      <c r="R70" t="s">
        <v>315</v>
      </c>
    </row>
    <row r="71" spans="1:18" x14ac:dyDescent="0.2">
      <c r="A71">
        <v>94</v>
      </c>
      <c r="B71">
        <v>35.997363999999997</v>
      </c>
      <c r="C71" t="s">
        <v>159</v>
      </c>
      <c r="D71" t="s">
        <v>158</v>
      </c>
      <c r="E71" t="s">
        <v>158</v>
      </c>
      <c r="F71" t="s">
        <v>158</v>
      </c>
      <c r="G71" t="s">
        <v>315</v>
      </c>
      <c r="H71" t="s">
        <v>64</v>
      </c>
      <c r="I71" t="s">
        <v>316</v>
      </c>
      <c r="J71" t="s">
        <v>316</v>
      </c>
      <c r="K71" s="6">
        <v>45292</v>
      </c>
      <c r="L71" t="s">
        <v>22</v>
      </c>
      <c r="M71" t="s">
        <v>23</v>
      </c>
      <c r="N71" t="s">
        <v>34</v>
      </c>
      <c r="O71" t="s">
        <v>122</v>
      </c>
      <c r="P71">
        <v>71</v>
      </c>
      <c r="Q71">
        <v>23.199335999999999</v>
      </c>
      <c r="R71" t="s">
        <v>315</v>
      </c>
    </row>
    <row r="72" spans="1:18" x14ac:dyDescent="0.2">
      <c r="A72">
        <v>95</v>
      </c>
      <c r="B72">
        <v>1478.9730039999999</v>
      </c>
      <c r="C72" t="s">
        <v>160</v>
      </c>
      <c r="D72" t="s">
        <v>161</v>
      </c>
      <c r="E72" t="s">
        <v>161</v>
      </c>
      <c r="F72" t="s">
        <v>161</v>
      </c>
      <c r="G72" t="s">
        <v>315</v>
      </c>
      <c r="H72" t="s">
        <v>21</v>
      </c>
      <c r="I72" t="s">
        <v>316</v>
      </c>
      <c r="J72" t="s">
        <v>316</v>
      </c>
      <c r="K72" t="s">
        <v>315</v>
      </c>
      <c r="L72" t="s">
        <v>23</v>
      </c>
      <c r="M72" t="s">
        <v>23</v>
      </c>
      <c r="N72" t="s">
        <v>34</v>
      </c>
      <c r="O72" t="s">
        <v>24</v>
      </c>
      <c r="P72">
        <v>72</v>
      </c>
      <c r="Q72">
        <v>945.133554</v>
      </c>
      <c r="R72" t="s">
        <v>315</v>
      </c>
    </row>
    <row r="73" spans="1:18" x14ac:dyDescent="0.2">
      <c r="A73">
        <v>96</v>
      </c>
      <c r="B73">
        <v>4146.2743790000004</v>
      </c>
      <c r="C73" t="s">
        <v>162</v>
      </c>
      <c r="D73" t="s">
        <v>161</v>
      </c>
      <c r="E73" t="s">
        <v>161</v>
      </c>
      <c r="F73" t="s">
        <v>161</v>
      </c>
      <c r="G73" t="s">
        <v>315</v>
      </c>
      <c r="H73" t="s">
        <v>21</v>
      </c>
      <c r="I73" t="s">
        <v>316</v>
      </c>
      <c r="J73" t="s">
        <v>316</v>
      </c>
      <c r="K73" t="s">
        <v>315</v>
      </c>
      <c r="L73" t="s">
        <v>23</v>
      </c>
      <c r="M73" t="s">
        <v>23</v>
      </c>
      <c r="N73" t="s">
        <v>34</v>
      </c>
      <c r="O73" t="s">
        <v>24</v>
      </c>
      <c r="P73">
        <v>73</v>
      </c>
      <c r="Q73">
        <v>2647.0642440000001</v>
      </c>
      <c r="R73" t="s">
        <v>315</v>
      </c>
    </row>
    <row r="74" spans="1:18" x14ac:dyDescent="0.2">
      <c r="A74">
        <v>97</v>
      </c>
      <c r="B74">
        <v>4324.5405179999998</v>
      </c>
      <c r="C74" t="s">
        <v>163</v>
      </c>
      <c r="D74" t="s">
        <v>164</v>
      </c>
      <c r="E74" t="s">
        <v>165</v>
      </c>
      <c r="F74" t="s">
        <v>164</v>
      </c>
      <c r="G74" t="s">
        <v>315</v>
      </c>
      <c r="H74" t="s">
        <v>21</v>
      </c>
      <c r="I74" t="s">
        <v>316</v>
      </c>
      <c r="J74" t="s">
        <v>316</v>
      </c>
      <c r="K74" t="s">
        <v>315</v>
      </c>
      <c r="L74" t="s">
        <v>23</v>
      </c>
      <c r="M74" t="s">
        <v>23</v>
      </c>
      <c r="N74" t="s">
        <v>34</v>
      </c>
      <c r="O74" t="s">
        <v>39</v>
      </c>
      <c r="P74">
        <v>74</v>
      </c>
      <c r="Q74">
        <v>2765.274136</v>
      </c>
      <c r="R74" t="s">
        <v>315</v>
      </c>
    </row>
    <row r="75" spans="1:18" x14ac:dyDescent="0.2">
      <c r="A75">
        <v>98</v>
      </c>
      <c r="B75">
        <v>1604.0191649999999</v>
      </c>
      <c r="C75" t="s">
        <v>166</v>
      </c>
      <c r="D75" t="s">
        <v>167</v>
      </c>
      <c r="E75" t="s">
        <v>167</v>
      </c>
      <c r="F75" t="s">
        <v>167</v>
      </c>
      <c r="G75" t="s">
        <v>315</v>
      </c>
      <c r="H75" t="s">
        <v>168</v>
      </c>
      <c r="I75">
        <v>500000</v>
      </c>
      <c r="J75">
        <v>8000000</v>
      </c>
      <c r="K75" s="6">
        <v>45231</v>
      </c>
      <c r="L75" t="s">
        <v>23</v>
      </c>
      <c r="M75" t="s">
        <v>23</v>
      </c>
      <c r="N75" t="s">
        <v>34</v>
      </c>
      <c r="O75" t="s">
        <v>39</v>
      </c>
      <c r="P75">
        <v>75</v>
      </c>
      <c r="Q75">
        <v>1028.96507</v>
      </c>
      <c r="R75" t="s">
        <v>315</v>
      </c>
    </row>
    <row r="76" spans="1:18" ht="25.5" x14ac:dyDescent="0.2">
      <c r="A76">
        <v>100</v>
      </c>
      <c r="B76">
        <v>6839.4486850000003</v>
      </c>
      <c r="C76" t="s">
        <v>169</v>
      </c>
      <c r="D76" s="8" t="s">
        <v>170</v>
      </c>
      <c r="E76" t="s">
        <v>167</v>
      </c>
      <c r="F76" t="s">
        <v>167</v>
      </c>
      <c r="G76" t="s">
        <v>315</v>
      </c>
      <c r="H76" t="s">
        <v>21</v>
      </c>
      <c r="I76">
        <v>800000</v>
      </c>
      <c r="J76">
        <v>20000000</v>
      </c>
      <c r="K76" s="6">
        <v>45292</v>
      </c>
      <c r="L76" t="s">
        <v>23</v>
      </c>
      <c r="M76" t="s">
        <v>23</v>
      </c>
      <c r="N76" t="s">
        <v>34</v>
      </c>
      <c r="O76" t="s">
        <v>39</v>
      </c>
      <c r="P76">
        <v>76</v>
      </c>
      <c r="Q76">
        <v>4390.1294029999999</v>
      </c>
      <c r="R76" t="s">
        <v>315</v>
      </c>
    </row>
    <row r="77" spans="1:18" x14ac:dyDescent="0.2">
      <c r="A77">
        <v>102</v>
      </c>
      <c r="B77">
        <v>3203.3587000000002</v>
      </c>
      <c r="C77" t="s">
        <v>171</v>
      </c>
      <c r="D77" t="s">
        <v>167</v>
      </c>
      <c r="E77" t="s">
        <v>167</v>
      </c>
      <c r="F77" t="s">
        <v>167</v>
      </c>
      <c r="G77" t="s">
        <v>315</v>
      </c>
      <c r="H77" t="s">
        <v>21</v>
      </c>
      <c r="I77">
        <v>150000</v>
      </c>
      <c r="J77">
        <v>2000000</v>
      </c>
      <c r="K77" s="6">
        <v>45292</v>
      </c>
      <c r="L77" t="s">
        <v>23</v>
      </c>
      <c r="M77" t="s">
        <v>23</v>
      </c>
      <c r="N77" t="s">
        <v>34</v>
      </c>
      <c r="O77" t="s">
        <v>172</v>
      </c>
      <c r="P77">
        <v>77</v>
      </c>
      <c r="Q77">
        <v>2057.2196079999999</v>
      </c>
      <c r="R77" t="s">
        <v>315</v>
      </c>
    </row>
    <row r="78" spans="1:18" x14ac:dyDescent="0.2">
      <c r="A78">
        <v>103</v>
      </c>
      <c r="B78">
        <v>48.297635</v>
      </c>
      <c r="C78" t="s">
        <v>173</v>
      </c>
      <c r="D78" t="s">
        <v>167</v>
      </c>
      <c r="E78" t="s">
        <v>167</v>
      </c>
      <c r="F78" t="s">
        <v>167</v>
      </c>
      <c r="G78" t="s">
        <v>315</v>
      </c>
      <c r="H78" t="s">
        <v>43</v>
      </c>
      <c r="I78">
        <v>250000</v>
      </c>
      <c r="J78">
        <v>3000000</v>
      </c>
      <c r="K78" s="6">
        <v>45352</v>
      </c>
      <c r="L78" t="s">
        <v>23</v>
      </c>
      <c r="M78" t="s">
        <v>23</v>
      </c>
      <c r="N78" t="s">
        <v>34</v>
      </c>
      <c r="O78" t="s">
        <v>39</v>
      </c>
      <c r="P78">
        <v>78</v>
      </c>
      <c r="Q78">
        <v>31.018702000000001</v>
      </c>
      <c r="R78" t="s">
        <v>315</v>
      </c>
    </row>
    <row r="79" spans="1:18" x14ac:dyDescent="0.2">
      <c r="A79">
        <v>104</v>
      </c>
      <c r="B79">
        <v>2311.1107400000001</v>
      </c>
      <c r="C79" t="s">
        <v>174</v>
      </c>
      <c r="D79" t="s">
        <v>167</v>
      </c>
      <c r="E79" t="s">
        <v>167</v>
      </c>
      <c r="F79" t="s">
        <v>167</v>
      </c>
      <c r="G79" t="s">
        <v>315</v>
      </c>
      <c r="H79" t="s">
        <v>21</v>
      </c>
      <c r="I79">
        <v>1000000</v>
      </c>
      <c r="J79">
        <v>10000000</v>
      </c>
      <c r="K79" s="6">
        <v>45658</v>
      </c>
      <c r="L79" t="s">
        <v>23</v>
      </c>
      <c r="M79" t="s">
        <v>23</v>
      </c>
      <c r="N79" t="s">
        <v>34</v>
      </c>
      <c r="O79" t="s">
        <v>39</v>
      </c>
      <c r="P79">
        <v>79</v>
      </c>
      <c r="Q79">
        <v>1483.4547769999999</v>
      </c>
      <c r="R79" t="s">
        <v>315</v>
      </c>
    </row>
    <row r="80" spans="1:18" x14ac:dyDescent="0.2">
      <c r="A80">
        <v>105</v>
      </c>
      <c r="B80">
        <v>11.308581</v>
      </c>
      <c r="C80" t="s">
        <v>175</v>
      </c>
      <c r="D80" t="s">
        <v>176</v>
      </c>
      <c r="E80" t="s">
        <v>167</v>
      </c>
      <c r="F80" t="s">
        <v>167</v>
      </c>
      <c r="G80" t="s">
        <v>315</v>
      </c>
      <c r="H80" t="s">
        <v>21</v>
      </c>
      <c r="I80">
        <v>50000</v>
      </c>
      <c r="J80">
        <v>600000</v>
      </c>
      <c r="K80" s="6">
        <v>45292</v>
      </c>
      <c r="L80" t="s">
        <v>23</v>
      </c>
      <c r="M80" t="s">
        <v>23</v>
      </c>
      <c r="N80" t="s">
        <v>315</v>
      </c>
      <c r="O80" t="s">
        <v>177</v>
      </c>
      <c r="P80">
        <v>80</v>
      </c>
      <c r="Q80">
        <v>7.2631379999999996</v>
      </c>
      <c r="R80" t="s">
        <v>315</v>
      </c>
    </row>
    <row r="81" spans="1:18" x14ac:dyDescent="0.2">
      <c r="A81">
        <v>106</v>
      </c>
      <c r="B81">
        <v>2923.4391770000002</v>
      </c>
      <c r="C81" t="s">
        <v>178</v>
      </c>
      <c r="D81" t="s">
        <v>167</v>
      </c>
      <c r="E81" t="s">
        <v>167</v>
      </c>
      <c r="F81" t="s">
        <v>167</v>
      </c>
      <c r="G81" t="s">
        <v>315</v>
      </c>
      <c r="H81" t="s">
        <v>21</v>
      </c>
      <c r="I81">
        <v>1000000</v>
      </c>
      <c r="J81">
        <v>10000000</v>
      </c>
      <c r="K81" s="6">
        <v>45658</v>
      </c>
      <c r="L81" t="s">
        <v>23</v>
      </c>
      <c r="M81" t="s">
        <v>23</v>
      </c>
      <c r="N81" t="s">
        <v>34</v>
      </c>
      <c r="O81" t="s">
        <v>39</v>
      </c>
      <c r="P81">
        <v>81</v>
      </c>
      <c r="Q81">
        <v>1875.130502</v>
      </c>
      <c r="R81" t="s">
        <v>315</v>
      </c>
    </row>
    <row r="82" spans="1:18" x14ac:dyDescent="0.2">
      <c r="A82">
        <v>107</v>
      </c>
      <c r="B82">
        <v>3981.518188</v>
      </c>
      <c r="C82" t="s">
        <v>179</v>
      </c>
      <c r="D82" t="s">
        <v>36</v>
      </c>
      <c r="E82" t="s">
        <v>20</v>
      </c>
      <c r="F82" t="s">
        <v>36</v>
      </c>
      <c r="G82" t="s">
        <v>315</v>
      </c>
      <c r="H82" t="s">
        <v>64</v>
      </c>
      <c r="I82" t="s">
        <v>315</v>
      </c>
      <c r="J82" t="s">
        <v>315</v>
      </c>
      <c r="K82" t="s">
        <v>315</v>
      </c>
      <c r="L82" t="s">
        <v>23</v>
      </c>
      <c r="M82" t="s">
        <v>22</v>
      </c>
      <c r="N82" t="s">
        <v>315</v>
      </c>
      <c r="O82" t="s">
        <v>24</v>
      </c>
      <c r="P82">
        <v>82</v>
      </c>
      <c r="Q82">
        <v>2574.423585</v>
      </c>
      <c r="R82" t="s">
        <v>315</v>
      </c>
    </row>
    <row r="83" spans="1:18" x14ac:dyDescent="0.2">
      <c r="A83">
        <v>108</v>
      </c>
      <c r="B83">
        <v>8517.6678019999999</v>
      </c>
      <c r="C83" t="s">
        <v>180</v>
      </c>
      <c r="D83" t="s">
        <v>46</v>
      </c>
      <c r="E83" t="s">
        <v>46</v>
      </c>
      <c r="F83" t="s">
        <v>46</v>
      </c>
      <c r="G83" t="s">
        <v>315</v>
      </c>
      <c r="H83" t="s">
        <v>64</v>
      </c>
      <c r="I83">
        <v>750000</v>
      </c>
      <c r="J83">
        <v>75000000</v>
      </c>
      <c r="K83" s="6">
        <v>45778</v>
      </c>
      <c r="L83" t="s">
        <v>23</v>
      </c>
      <c r="M83" t="s">
        <v>22</v>
      </c>
      <c r="N83" t="s">
        <v>315</v>
      </c>
      <c r="O83" t="s">
        <v>24</v>
      </c>
      <c r="P83">
        <v>83</v>
      </c>
      <c r="Q83">
        <v>5510.9840350000004</v>
      </c>
      <c r="R83" t="s">
        <v>315</v>
      </c>
    </row>
    <row r="84" spans="1:18" x14ac:dyDescent="0.2">
      <c r="A84">
        <v>110</v>
      </c>
      <c r="B84">
        <v>13195.940309</v>
      </c>
      <c r="C84" t="s">
        <v>181</v>
      </c>
      <c r="D84" t="s">
        <v>182</v>
      </c>
      <c r="E84" t="s">
        <v>182</v>
      </c>
      <c r="F84" t="s">
        <v>182</v>
      </c>
      <c r="G84" t="s">
        <v>315</v>
      </c>
      <c r="H84" t="s">
        <v>21</v>
      </c>
      <c r="I84" t="s">
        <v>315</v>
      </c>
      <c r="J84" t="s">
        <v>315</v>
      </c>
      <c r="K84" t="s">
        <v>315</v>
      </c>
      <c r="L84" t="s">
        <v>23</v>
      </c>
      <c r="M84" t="s">
        <v>23</v>
      </c>
      <c r="N84" t="s">
        <v>315</v>
      </c>
      <c r="O84" t="s">
        <v>39</v>
      </c>
      <c r="P84">
        <v>84</v>
      </c>
      <c r="Q84">
        <v>8470.9816790000004</v>
      </c>
      <c r="R84" t="s">
        <v>315</v>
      </c>
    </row>
    <row r="85" spans="1:18" x14ac:dyDescent="0.2">
      <c r="A85">
        <v>112</v>
      </c>
      <c r="B85">
        <v>4141.323754</v>
      </c>
      <c r="C85" t="s">
        <v>183</v>
      </c>
      <c r="D85" t="s">
        <v>184</v>
      </c>
      <c r="E85" t="s">
        <v>184</v>
      </c>
      <c r="F85" t="s">
        <v>184</v>
      </c>
      <c r="G85" t="s">
        <v>315</v>
      </c>
      <c r="H85" t="s">
        <v>21</v>
      </c>
      <c r="I85">
        <v>100000</v>
      </c>
      <c r="J85">
        <v>15000000</v>
      </c>
      <c r="K85" s="6">
        <v>45658</v>
      </c>
      <c r="L85" t="s">
        <v>23</v>
      </c>
      <c r="M85" t="s">
        <v>23</v>
      </c>
      <c r="N85" t="s">
        <v>34</v>
      </c>
      <c r="O85" t="s">
        <v>39</v>
      </c>
      <c r="P85">
        <v>85</v>
      </c>
      <c r="Q85">
        <v>2656.2894670000001</v>
      </c>
      <c r="R85" t="s">
        <v>315</v>
      </c>
    </row>
    <row r="86" spans="1:18" x14ac:dyDescent="0.2">
      <c r="A86">
        <v>113</v>
      </c>
      <c r="B86">
        <v>3781.7842999999998</v>
      </c>
      <c r="C86" t="s">
        <v>185</v>
      </c>
      <c r="D86" t="s">
        <v>184</v>
      </c>
      <c r="E86" t="s">
        <v>184</v>
      </c>
      <c r="F86" t="s">
        <v>184</v>
      </c>
      <c r="G86" t="s">
        <v>315</v>
      </c>
      <c r="H86" t="s">
        <v>21</v>
      </c>
      <c r="I86">
        <v>1000000</v>
      </c>
      <c r="J86">
        <v>15000000</v>
      </c>
      <c r="K86" s="6">
        <v>46023</v>
      </c>
      <c r="L86" t="s">
        <v>23</v>
      </c>
      <c r="M86" t="s">
        <v>23</v>
      </c>
      <c r="N86" t="s">
        <v>34</v>
      </c>
      <c r="O86" t="s">
        <v>39</v>
      </c>
      <c r="P86">
        <v>86</v>
      </c>
      <c r="Q86">
        <v>2424.1613699999998</v>
      </c>
      <c r="R86" t="s">
        <v>315</v>
      </c>
    </row>
    <row r="87" spans="1:18" x14ac:dyDescent="0.2">
      <c r="A87">
        <v>114</v>
      </c>
      <c r="B87">
        <v>2006.3666049999999</v>
      </c>
      <c r="C87" t="s">
        <v>186</v>
      </c>
      <c r="D87" t="s">
        <v>184</v>
      </c>
      <c r="E87" t="s">
        <v>184</v>
      </c>
      <c r="F87" t="s">
        <v>184</v>
      </c>
      <c r="G87" t="s">
        <v>315</v>
      </c>
      <c r="H87" t="s">
        <v>21</v>
      </c>
      <c r="I87">
        <v>500000</v>
      </c>
      <c r="J87">
        <v>5000000</v>
      </c>
      <c r="K87" t="s">
        <v>315</v>
      </c>
      <c r="L87" t="s">
        <v>23</v>
      </c>
      <c r="M87" t="s">
        <v>23</v>
      </c>
      <c r="N87" t="s">
        <v>34</v>
      </c>
      <c r="O87" t="s">
        <v>39</v>
      </c>
      <c r="P87">
        <v>87</v>
      </c>
      <c r="Q87">
        <v>1286.494545</v>
      </c>
      <c r="R87" t="s">
        <v>315</v>
      </c>
    </row>
    <row r="88" spans="1:18" x14ac:dyDescent="0.2">
      <c r="A88">
        <v>115</v>
      </c>
      <c r="B88">
        <v>2290.978055</v>
      </c>
      <c r="C88" t="s">
        <v>187</v>
      </c>
      <c r="D88" t="s">
        <v>188</v>
      </c>
      <c r="E88" t="s">
        <v>188</v>
      </c>
      <c r="F88" t="s">
        <v>188</v>
      </c>
      <c r="G88" t="s">
        <v>315</v>
      </c>
      <c r="H88" t="s">
        <v>43</v>
      </c>
      <c r="I88" t="s">
        <v>315</v>
      </c>
      <c r="J88" t="s">
        <v>315</v>
      </c>
      <c r="K88" t="s">
        <v>315</v>
      </c>
      <c r="L88" t="s">
        <v>23</v>
      </c>
      <c r="M88" t="s">
        <v>23</v>
      </c>
      <c r="N88" t="s">
        <v>34</v>
      </c>
      <c r="O88" t="s">
        <v>24</v>
      </c>
      <c r="P88">
        <v>88</v>
      </c>
      <c r="Q88">
        <v>1465.9980909999999</v>
      </c>
      <c r="R88" t="s">
        <v>315</v>
      </c>
    </row>
    <row r="89" spans="1:18" x14ac:dyDescent="0.2">
      <c r="A89">
        <v>116</v>
      </c>
      <c r="B89">
        <v>21431.217391999999</v>
      </c>
      <c r="C89" t="s">
        <v>189</v>
      </c>
      <c r="D89" t="s">
        <v>182</v>
      </c>
      <c r="E89" t="s">
        <v>182</v>
      </c>
      <c r="F89" t="s">
        <v>182</v>
      </c>
      <c r="G89" t="s">
        <v>315</v>
      </c>
      <c r="H89" t="s">
        <v>21</v>
      </c>
      <c r="I89" t="s">
        <v>315</v>
      </c>
      <c r="J89" t="s">
        <v>315</v>
      </c>
      <c r="K89" t="s">
        <v>315</v>
      </c>
      <c r="L89" t="s">
        <v>23</v>
      </c>
      <c r="M89" t="s">
        <v>23</v>
      </c>
      <c r="N89" t="s">
        <v>34</v>
      </c>
      <c r="O89" t="s">
        <v>24</v>
      </c>
      <c r="P89">
        <v>89</v>
      </c>
      <c r="Q89">
        <v>13725.092591000001</v>
      </c>
      <c r="R89" t="s">
        <v>315</v>
      </c>
    </row>
    <row r="90" spans="1:18" x14ac:dyDescent="0.2">
      <c r="A90">
        <v>117</v>
      </c>
      <c r="B90">
        <v>2046.6706059999999</v>
      </c>
      <c r="C90" t="s">
        <v>190</v>
      </c>
      <c r="D90" t="s">
        <v>191</v>
      </c>
      <c r="E90" t="s">
        <v>191</v>
      </c>
      <c r="F90" t="s">
        <v>191</v>
      </c>
      <c r="G90" t="s">
        <v>315</v>
      </c>
      <c r="H90" t="s">
        <v>21</v>
      </c>
      <c r="I90" t="s">
        <v>316</v>
      </c>
      <c r="J90" t="s">
        <v>316</v>
      </c>
      <c r="K90" t="s">
        <v>315</v>
      </c>
      <c r="L90" t="s">
        <v>23</v>
      </c>
      <c r="M90" t="s">
        <v>23</v>
      </c>
      <c r="N90" t="s">
        <v>34</v>
      </c>
      <c r="O90" t="s">
        <v>39</v>
      </c>
      <c r="P90">
        <v>90</v>
      </c>
      <c r="Q90">
        <v>1318.6052319999999</v>
      </c>
      <c r="R90" t="s">
        <v>315</v>
      </c>
    </row>
    <row r="91" spans="1:18" x14ac:dyDescent="0.2">
      <c r="A91">
        <v>118</v>
      </c>
      <c r="B91">
        <v>1403.5977889999999</v>
      </c>
      <c r="C91" t="s">
        <v>192</v>
      </c>
      <c r="D91" t="s">
        <v>191</v>
      </c>
      <c r="E91" t="s">
        <v>191</v>
      </c>
      <c r="F91" t="s">
        <v>191</v>
      </c>
      <c r="G91" t="s">
        <v>315</v>
      </c>
      <c r="H91" t="s">
        <v>64</v>
      </c>
      <c r="I91" t="s">
        <v>316</v>
      </c>
      <c r="J91" t="s">
        <v>316</v>
      </c>
      <c r="K91" t="s">
        <v>315</v>
      </c>
      <c r="L91" t="s">
        <v>23</v>
      </c>
      <c r="M91" t="s">
        <v>23</v>
      </c>
      <c r="N91" t="s">
        <v>34</v>
      </c>
      <c r="O91" t="s">
        <v>39</v>
      </c>
      <c r="P91">
        <v>91</v>
      </c>
      <c r="Q91">
        <v>903.178676</v>
      </c>
      <c r="R91" t="s">
        <v>315</v>
      </c>
    </row>
    <row r="92" spans="1:18" x14ac:dyDescent="0.2">
      <c r="A92">
        <v>119</v>
      </c>
      <c r="B92">
        <v>285.595418</v>
      </c>
      <c r="C92" t="s">
        <v>193</v>
      </c>
      <c r="D92" t="s">
        <v>194</v>
      </c>
      <c r="E92" t="s">
        <v>194</v>
      </c>
      <c r="F92" t="s">
        <v>194</v>
      </c>
      <c r="G92" t="s">
        <v>315</v>
      </c>
      <c r="H92" t="s">
        <v>21</v>
      </c>
      <c r="I92">
        <v>250000</v>
      </c>
      <c r="J92">
        <v>2000000</v>
      </c>
      <c r="K92" s="6">
        <v>46023</v>
      </c>
      <c r="L92" t="s">
        <v>23</v>
      </c>
      <c r="M92" t="s">
        <v>23</v>
      </c>
      <c r="N92" t="s">
        <v>34</v>
      </c>
      <c r="O92" t="s">
        <v>39</v>
      </c>
      <c r="P92">
        <v>92</v>
      </c>
      <c r="Q92">
        <v>181.64796699999999</v>
      </c>
      <c r="R92" t="s">
        <v>315</v>
      </c>
    </row>
    <row r="93" spans="1:18" x14ac:dyDescent="0.2">
      <c r="A93">
        <v>129</v>
      </c>
      <c r="B93">
        <v>23744.864142999999</v>
      </c>
      <c r="C93" t="s">
        <v>195</v>
      </c>
      <c r="D93" t="s">
        <v>196</v>
      </c>
      <c r="E93" t="s">
        <v>197</v>
      </c>
      <c r="F93" t="s">
        <v>197</v>
      </c>
      <c r="G93" t="s">
        <v>315</v>
      </c>
      <c r="H93" t="s">
        <v>198</v>
      </c>
      <c r="I93">
        <v>30000</v>
      </c>
      <c r="J93">
        <v>350000</v>
      </c>
      <c r="K93" s="6">
        <v>45627</v>
      </c>
      <c r="L93" t="s">
        <v>23</v>
      </c>
      <c r="M93" t="s">
        <v>23</v>
      </c>
      <c r="N93" t="s">
        <v>34</v>
      </c>
      <c r="O93" t="s">
        <v>147</v>
      </c>
      <c r="P93">
        <v>93</v>
      </c>
      <c r="Q93">
        <v>15190.868025</v>
      </c>
      <c r="R93" t="s">
        <v>315</v>
      </c>
    </row>
    <row r="94" spans="1:18" x14ac:dyDescent="0.2">
      <c r="A94">
        <v>134</v>
      </c>
      <c r="B94">
        <v>359.92427600000002</v>
      </c>
      <c r="C94" t="s">
        <v>199</v>
      </c>
      <c r="D94" t="s">
        <v>83</v>
      </c>
      <c r="E94" t="s">
        <v>83</v>
      </c>
      <c r="F94" t="s">
        <v>83</v>
      </c>
      <c r="G94" t="s">
        <v>315</v>
      </c>
      <c r="H94" t="s">
        <v>21</v>
      </c>
      <c r="I94" t="s">
        <v>315</v>
      </c>
      <c r="J94" t="s">
        <v>315</v>
      </c>
      <c r="K94" t="s">
        <v>315</v>
      </c>
      <c r="L94" t="s">
        <v>23</v>
      </c>
      <c r="M94" t="s">
        <v>23</v>
      </c>
      <c r="N94" t="s">
        <v>34</v>
      </c>
      <c r="O94" t="s">
        <v>24</v>
      </c>
      <c r="P94">
        <v>94</v>
      </c>
      <c r="Q94">
        <v>231.08431300000001</v>
      </c>
      <c r="R94" t="s">
        <v>315</v>
      </c>
    </row>
    <row r="95" spans="1:18" x14ac:dyDescent="0.2">
      <c r="A95">
        <v>135</v>
      </c>
      <c r="B95">
        <v>1998.3617180000001</v>
      </c>
      <c r="C95" t="s">
        <v>200</v>
      </c>
      <c r="D95" t="s">
        <v>83</v>
      </c>
      <c r="E95" t="s">
        <v>83</v>
      </c>
      <c r="F95" t="s">
        <v>83</v>
      </c>
      <c r="G95" t="s">
        <v>315</v>
      </c>
      <c r="H95" t="s">
        <v>21</v>
      </c>
      <c r="I95" t="s">
        <v>316</v>
      </c>
      <c r="J95" t="s">
        <v>316</v>
      </c>
      <c r="K95" t="s">
        <v>315</v>
      </c>
      <c r="L95" t="s">
        <v>23</v>
      </c>
      <c r="M95" t="s">
        <v>22</v>
      </c>
      <c r="N95" t="s">
        <v>34</v>
      </c>
      <c r="O95" t="s">
        <v>24</v>
      </c>
      <c r="P95">
        <v>95</v>
      </c>
      <c r="Q95">
        <v>1282.9275250000001</v>
      </c>
      <c r="R95" t="s">
        <v>315</v>
      </c>
    </row>
    <row r="96" spans="1:18" x14ac:dyDescent="0.2">
      <c r="A96">
        <v>136</v>
      </c>
      <c r="B96">
        <v>1481.1973390000001</v>
      </c>
      <c r="C96" t="s">
        <v>201</v>
      </c>
      <c r="D96" t="s">
        <v>202</v>
      </c>
      <c r="E96" t="s">
        <v>202</v>
      </c>
      <c r="F96" t="s">
        <v>202</v>
      </c>
      <c r="G96" t="s">
        <v>315</v>
      </c>
      <c r="H96" t="s">
        <v>168</v>
      </c>
      <c r="I96">
        <v>400000</v>
      </c>
      <c r="J96">
        <v>6400000</v>
      </c>
      <c r="K96" t="s">
        <v>315</v>
      </c>
      <c r="L96" t="s">
        <v>23</v>
      </c>
      <c r="M96" t="s">
        <v>23</v>
      </c>
      <c r="N96" t="s">
        <v>34</v>
      </c>
      <c r="O96" t="s">
        <v>39</v>
      </c>
      <c r="P96">
        <v>96</v>
      </c>
      <c r="Q96">
        <v>951.43017899999995</v>
      </c>
      <c r="R96" t="s">
        <v>315</v>
      </c>
    </row>
    <row r="97" spans="1:18" x14ac:dyDescent="0.2">
      <c r="A97">
        <v>137</v>
      </c>
      <c r="B97">
        <v>368.931331</v>
      </c>
      <c r="C97" t="s">
        <v>203</v>
      </c>
      <c r="D97" t="s">
        <v>204</v>
      </c>
      <c r="E97" t="s">
        <v>20</v>
      </c>
      <c r="F97" t="s">
        <v>204</v>
      </c>
      <c r="G97" t="s">
        <v>315</v>
      </c>
      <c r="H97" t="s">
        <v>21</v>
      </c>
      <c r="I97" t="s">
        <v>315</v>
      </c>
      <c r="J97" t="s">
        <v>315</v>
      </c>
      <c r="K97" t="s">
        <v>315</v>
      </c>
      <c r="L97" t="s">
        <v>22</v>
      </c>
      <c r="M97" t="s">
        <v>23</v>
      </c>
      <c r="N97" t="s">
        <v>34</v>
      </c>
      <c r="O97" t="s">
        <v>39</v>
      </c>
      <c r="P97">
        <v>97</v>
      </c>
      <c r="Q97">
        <v>236.430364</v>
      </c>
      <c r="R97" t="s">
        <v>315</v>
      </c>
    </row>
    <row r="98" spans="1:18" x14ac:dyDescent="0.2">
      <c r="A98">
        <v>138</v>
      </c>
      <c r="B98">
        <v>158.763274</v>
      </c>
      <c r="C98" t="s">
        <v>205</v>
      </c>
      <c r="D98" t="s">
        <v>204</v>
      </c>
      <c r="E98" t="s">
        <v>204</v>
      </c>
      <c r="F98" t="s">
        <v>204</v>
      </c>
      <c r="G98" t="s">
        <v>315</v>
      </c>
      <c r="H98" t="s">
        <v>21</v>
      </c>
      <c r="I98" t="s">
        <v>315</v>
      </c>
      <c r="J98" t="s">
        <v>315</v>
      </c>
      <c r="K98" t="s">
        <v>315</v>
      </c>
      <c r="L98" t="s">
        <v>23</v>
      </c>
      <c r="M98" t="s">
        <v>23</v>
      </c>
      <c r="N98" t="s">
        <v>34</v>
      </c>
      <c r="O98" t="s">
        <v>122</v>
      </c>
      <c r="P98">
        <v>98</v>
      </c>
      <c r="Q98">
        <v>101.578165</v>
      </c>
      <c r="R98" t="s">
        <v>315</v>
      </c>
    </row>
    <row r="99" spans="1:18" x14ac:dyDescent="0.2">
      <c r="A99">
        <v>141</v>
      </c>
      <c r="B99">
        <v>19790.079164999999</v>
      </c>
      <c r="C99" t="s">
        <v>206</v>
      </c>
      <c r="D99" t="s">
        <v>28</v>
      </c>
      <c r="E99" t="s">
        <v>20</v>
      </c>
      <c r="F99" t="s">
        <v>20</v>
      </c>
      <c r="G99" t="s">
        <v>315</v>
      </c>
      <c r="H99" t="s">
        <v>43</v>
      </c>
      <c r="I99">
        <v>7800000</v>
      </c>
      <c r="J99">
        <v>139300000</v>
      </c>
      <c r="K99" s="6">
        <v>45658</v>
      </c>
      <c r="L99" t="s">
        <v>22</v>
      </c>
      <c r="M99" t="s">
        <v>23</v>
      </c>
      <c r="N99" t="s">
        <v>34</v>
      </c>
      <c r="O99" t="s">
        <v>39</v>
      </c>
      <c r="P99">
        <v>99</v>
      </c>
      <c r="Q99">
        <v>12729.626098999999</v>
      </c>
      <c r="R99" t="s">
        <v>315</v>
      </c>
    </row>
    <row r="100" spans="1:18" x14ac:dyDescent="0.2">
      <c r="A100">
        <v>160</v>
      </c>
      <c r="B100">
        <v>1538.531843</v>
      </c>
      <c r="C100" t="s">
        <v>210</v>
      </c>
      <c r="D100" t="s">
        <v>211</v>
      </c>
      <c r="E100" t="s">
        <v>20</v>
      </c>
      <c r="F100" t="s">
        <v>20</v>
      </c>
      <c r="G100" t="s">
        <v>315</v>
      </c>
      <c r="H100" t="s">
        <v>64</v>
      </c>
      <c r="I100">
        <v>4200000</v>
      </c>
      <c r="J100">
        <v>56000000</v>
      </c>
      <c r="K100" s="6">
        <v>45292</v>
      </c>
      <c r="L100" t="s">
        <v>22</v>
      </c>
      <c r="M100" t="s">
        <v>23</v>
      </c>
      <c r="N100" t="s">
        <v>34</v>
      </c>
      <c r="O100" t="s">
        <v>122</v>
      </c>
      <c r="P100">
        <v>102</v>
      </c>
      <c r="Q100">
        <v>985.66945899999996</v>
      </c>
      <c r="R100" t="s">
        <v>315</v>
      </c>
    </row>
    <row r="101" spans="1:18" x14ac:dyDescent="0.2">
      <c r="A101">
        <v>162</v>
      </c>
      <c r="B101">
        <v>1081.445541</v>
      </c>
      <c r="C101" t="s">
        <v>212</v>
      </c>
      <c r="D101" t="s">
        <v>213</v>
      </c>
      <c r="E101" t="s">
        <v>20</v>
      </c>
      <c r="F101" t="s">
        <v>20</v>
      </c>
      <c r="G101" t="s">
        <v>315</v>
      </c>
      <c r="H101" t="s">
        <v>121</v>
      </c>
      <c r="I101">
        <v>0</v>
      </c>
      <c r="J101">
        <v>50000000</v>
      </c>
      <c r="K101" s="6">
        <v>45048</v>
      </c>
      <c r="L101" t="s">
        <v>22</v>
      </c>
      <c r="M101" t="s">
        <v>23</v>
      </c>
      <c r="N101" t="s">
        <v>34</v>
      </c>
      <c r="O101" t="s">
        <v>39</v>
      </c>
      <c r="P101">
        <v>103</v>
      </c>
      <c r="Q101">
        <v>693.03785500000004</v>
      </c>
      <c r="R101" t="s">
        <v>315</v>
      </c>
    </row>
    <row r="102" spans="1:18" x14ac:dyDescent="0.2">
      <c r="A102">
        <v>163</v>
      </c>
      <c r="B102">
        <v>1311.3316669999999</v>
      </c>
      <c r="C102" t="s">
        <v>214</v>
      </c>
      <c r="D102" t="s">
        <v>215</v>
      </c>
      <c r="E102" t="s">
        <v>20</v>
      </c>
      <c r="F102" t="s">
        <v>20</v>
      </c>
      <c r="G102" t="s">
        <v>315</v>
      </c>
      <c r="H102" t="s">
        <v>43</v>
      </c>
      <c r="I102">
        <v>1563000</v>
      </c>
      <c r="J102">
        <v>40000000</v>
      </c>
      <c r="K102" s="6">
        <v>45658</v>
      </c>
      <c r="L102" t="s">
        <v>22</v>
      </c>
      <c r="M102" t="s">
        <v>23</v>
      </c>
      <c r="N102" t="s">
        <v>34</v>
      </c>
      <c r="O102" t="s">
        <v>122</v>
      </c>
      <c r="P102">
        <v>104</v>
      </c>
      <c r="Q102">
        <v>838.91938000000005</v>
      </c>
      <c r="R102" t="s">
        <v>315</v>
      </c>
    </row>
    <row r="103" spans="1:18" x14ac:dyDescent="0.2">
      <c r="A103">
        <v>164</v>
      </c>
      <c r="B103">
        <v>7421.7381930000001</v>
      </c>
      <c r="C103" t="s">
        <v>216</v>
      </c>
      <c r="D103" t="s">
        <v>215</v>
      </c>
      <c r="E103" t="s">
        <v>20</v>
      </c>
      <c r="F103" t="s">
        <v>20</v>
      </c>
      <c r="G103" t="s">
        <v>315</v>
      </c>
      <c r="H103" t="s">
        <v>121</v>
      </c>
      <c r="I103">
        <v>0</v>
      </c>
      <c r="J103">
        <v>55300000</v>
      </c>
      <c r="K103" s="6">
        <v>45292</v>
      </c>
      <c r="L103" t="s">
        <v>22</v>
      </c>
      <c r="M103" t="s">
        <v>23</v>
      </c>
      <c r="N103" t="s">
        <v>34</v>
      </c>
      <c r="O103" t="s">
        <v>39</v>
      </c>
      <c r="P103">
        <v>105</v>
      </c>
      <c r="Q103">
        <v>4750.569383</v>
      </c>
      <c r="R103" t="s">
        <v>315</v>
      </c>
    </row>
    <row r="104" spans="1:18" x14ac:dyDescent="0.2">
      <c r="A104">
        <v>165</v>
      </c>
      <c r="B104">
        <v>8078.3839799999996</v>
      </c>
      <c r="C104" t="s">
        <v>217</v>
      </c>
      <c r="D104" t="s">
        <v>218</v>
      </c>
      <c r="E104" t="s">
        <v>20</v>
      </c>
      <c r="F104" t="s">
        <v>20</v>
      </c>
      <c r="G104" t="s">
        <v>315</v>
      </c>
      <c r="H104" t="s">
        <v>121</v>
      </c>
      <c r="I104">
        <v>0</v>
      </c>
      <c r="J104">
        <v>53500000</v>
      </c>
      <c r="K104" s="6">
        <v>45028</v>
      </c>
      <c r="L104" t="s">
        <v>22</v>
      </c>
      <c r="M104" t="s">
        <v>23</v>
      </c>
      <c r="N104" t="s">
        <v>34</v>
      </c>
      <c r="O104" t="s">
        <v>39</v>
      </c>
      <c r="P104">
        <v>106</v>
      </c>
      <c r="Q104">
        <v>5164.5802100000001</v>
      </c>
      <c r="R104" t="s">
        <v>315</v>
      </c>
    </row>
    <row r="105" spans="1:18" x14ac:dyDescent="0.2">
      <c r="A105">
        <v>166</v>
      </c>
      <c r="B105">
        <v>7167.7157660000003</v>
      </c>
      <c r="C105" t="s">
        <v>219</v>
      </c>
      <c r="D105" t="s">
        <v>135</v>
      </c>
      <c r="E105" t="s">
        <v>20</v>
      </c>
      <c r="F105" t="s">
        <v>20</v>
      </c>
      <c r="G105" t="s">
        <v>315</v>
      </c>
      <c r="H105" t="s">
        <v>73</v>
      </c>
      <c r="I105">
        <v>1042000</v>
      </c>
      <c r="J105">
        <v>4400000</v>
      </c>
      <c r="K105" s="6">
        <v>45292</v>
      </c>
      <c r="L105" t="s">
        <v>22</v>
      </c>
      <c r="M105" t="s">
        <v>23</v>
      </c>
      <c r="N105" t="s">
        <v>34</v>
      </c>
      <c r="O105" t="s">
        <v>39</v>
      </c>
      <c r="P105">
        <v>107</v>
      </c>
      <c r="Q105">
        <v>4582.6249879999996</v>
      </c>
      <c r="R105" t="s">
        <v>315</v>
      </c>
    </row>
    <row r="106" spans="1:18" x14ac:dyDescent="0.2">
      <c r="A106">
        <v>185</v>
      </c>
      <c r="B106">
        <v>57479.189920999997</v>
      </c>
      <c r="C106" t="s">
        <v>220</v>
      </c>
      <c r="D106" t="s">
        <v>221</v>
      </c>
      <c r="E106" t="s">
        <v>20</v>
      </c>
      <c r="F106" t="s">
        <v>20</v>
      </c>
      <c r="G106" t="s">
        <v>315</v>
      </c>
      <c r="H106" t="s">
        <v>64</v>
      </c>
      <c r="I106">
        <v>11000000</v>
      </c>
      <c r="J106">
        <v>200000000</v>
      </c>
      <c r="K106" s="6">
        <v>45292</v>
      </c>
      <c r="L106" t="s">
        <v>22</v>
      </c>
      <c r="M106" t="s">
        <v>23</v>
      </c>
      <c r="N106" t="s">
        <v>34</v>
      </c>
      <c r="O106" t="s">
        <v>39</v>
      </c>
      <c r="P106">
        <v>108</v>
      </c>
      <c r="Q106">
        <v>36863.311512</v>
      </c>
      <c r="R106" t="s">
        <v>315</v>
      </c>
    </row>
    <row r="107" spans="1:18" x14ac:dyDescent="0.2">
      <c r="A107">
        <v>199</v>
      </c>
      <c r="B107">
        <v>25337.661323</v>
      </c>
      <c r="C107" t="s">
        <v>222</v>
      </c>
      <c r="D107" t="s">
        <v>119</v>
      </c>
      <c r="E107" t="s">
        <v>20</v>
      </c>
      <c r="F107" t="s">
        <v>20</v>
      </c>
      <c r="G107" t="s">
        <v>315</v>
      </c>
      <c r="H107" t="s">
        <v>43</v>
      </c>
      <c r="I107">
        <v>9826000</v>
      </c>
      <c r="J107">
        <v>178798000</v>
      </c>
      <c r="K107" s="6">
        <v>45658</v>
      </c>
      <c r="L107" t="s">
        <v>22</v>
      </c>
      <c r="M107" t="s">
        <v>23</v>
      </c>
      <c r="N107" t="s">
        <v>34</v>
      </c>
      <c r="O107" t="s">
        <v>39</v>
      </c>
      <c r="P107">
        <v>109</v>
      </c>
      <c r="Q107">
        <v>16112.802900999999</v>
      </c>
      <c r="R107" t="s">
        <v>315</v>
      </c>
    </row>
    <row r="108" spans="1:18" x14ac:dyDescent="0.2">
      <c r="A108">
        <v>211</v>
      </c>
      <c r="B108">
        <v>11890.405092999999</v>
      </c>
      <c r="C108" t="s">
        <v>223</v>
      </c>
      <c r="D108" t="s">
        <v>224</v>
      </c>
      <c r="E108" t="s">
        <v>20</v>
      </c>
      <c r="F108" t="s">
        <v>20</v>
      </c>
      <c r="G108" t="s">
        <v>315</v>
      </c>
      <c r="H108" t="s">
        <v>43</v>
      </c>
      <c r="I108">
        <v>0</v>
      </c>
      <c r="J108">
        <v>0</v>
      </c>
      <c r="K108" t="s">
        <v>315</v>
      </c>
      <c r="L108" t="s">
        <v>22</v>
      </c>
      <c r="M108" t="s">
        <v>23</v>
      </c>
      <c r="N108" t="s">
        <v>34</v>
      </c>
      <c r="O108" t="s">
        <v>39</v>
      </c>
      <c r="P108">
        <v>110</v>
      </c>
      <c r="Q108">
        <v>7571.843046</v>
      </c>
      <c r="R108" t="s">
        <v>315</v>
      </c>
    </row>
    <row r="109" spans="1:18" x14ac:dyDescent="0.2">
      <c r="A109">
        <v>216</v>
      </c>
      <c r="B109">
        <v>5650.0457809999998</v>
      </c>
      <c r="C109" t="s">
        <v>225</v>
      </c>
      <c r="D109" t="s">
        <v>226</v>
      </c>
      <c r="E109" t="s">
        <v>20</v>
      </c>
      <c r="F109" t="s">
        <v>20</v>
      </c>
      <c r="G109" t="s">
        <v>315</v>
      </c>
      <c r="H109" t="s">
        <v>64</v>
      </c>
      <c r="I109">
        <v>1549000</v>
      </c>
      <c r="J109">
        <v>28189000</v>
      </c>
      <c r="K109" s="6">
        <v>46753</v>
      </c>
      <c r="L109" t="s">
        <v>22</v>
      </c>
      <c r="M109" t="s">
        <v>23</v>
      </c>
      <c r="N109" t="s">
        <v>34</v>
      </c>
      <c r="O109" t="s">
        <v>39</v>
      </c>
      <c r="P109">
        <v>111</v>
      </c>
      <c r="Q109">
        <v>3598.722683</v>
      </c>
      <c r="R109" t="s">
        <v>315</v>
      </c>
    </row>
    <row r="110" spans="1:18" x14ac:dyDescent="0.2">
      <c r="A110">
        <v>227</v>
      </c>
      <c r="B110">
        <v>28143.502702000002</v>
      </c>
      <c r="C110" t="s">
        <v>227</v>
      </c>
      <c r="D110" t="s">
        <v>228</v>
      </c>
      <c r="E110" t="s">
        <v>20</v>
      </c>
      <c r="F110" t="s">
        <v>20</v>
      </c>
      <c r="G110" t="s">
        <v>315</v>
      </c>
      <c r="H110" t="s">
        <v>64</v>
      </c>
      <c r="I110">
        <v>7701000</v>
      </c>
      <c r="J110">
        <v>140139000</v>
      </c>
      <c r="K110" s="6">
        <v>45292</v>
      </c>
      <c r="L110" t="s">
        <v>22</v>
      </c>
      <c r="M110" t="s">
        <v>23</v>
      </c>
      <c r="N110" t="s">
        <v>34</v>
      </c>
      <c r="O110" t="s">
        <v>39</v>
      </c>
      <c r="P110">
        <v>112</v>
      </c>
      <c r="Q110">
        <v>18007.539379999998</v>
      </c>
      <c r="R110" t="s">
        <v>315</v>
      </c>
    </row>
    <row r="111" spans="1:18" x14ac:dyDescent="0.2">
      <c r="A111">
        <v>230</v>
      </c>
      <c r="B111">
        <v>1177.433456</v>
      </c>
      <c r="C111" t="s">
        <v>229</v>
      </c>
      <c r="D111" t="s">
        <v>230</v>
      </c>
      <c r="E111" t="s">
        <v>20</v>
      </c>
      <c r="F111" t="s">
        <v>20</v>
      </c>
      <c r="G111" t="s">
        <v>315</v>
      </c>
      <c r="H111" t="s">
        <v>168</v>
      </c>
      <c r="I111">
        <v>600000</v>
      </c>
      <c r="J111">
        <v>13600000</v>
      </c>
      <c r="K111" s="6">
        <v>45292</v>
      </c>
      <c r="L111" t="s">
        <v>22</v>
      </c>
      <c r="M111" t="s">
        <v>23</v>
      </c>
      <c r="N111" t="s">
        <v>34</v>
      </c>
      <c r="O111" t="s">
        <v>39</v>
      </c>
      <c r="P111">
        <v>113</v>
      </c>
      <c r="Q111">
        <v>753.88018999999997</v>
      </c>
      <c r="R111" t="s">
        <v>315</v>
      </c>
    </row>
    <row r="112" spans="1:18" x14ac:dyDescent="0.2">
      <c r="A112">
        <v>233</v>
      </c>
      <c r="B112">
        <v>3358.9074049999999</v>
      </c>
      <c r="C112" t="s">
        <v>231</v>
      </c>
      <c r="D112" t="s">
        <v>232</v>
      </c>
      <c r="E112" t="s">
        <v>20</v>
      </c>
      <c r="F112" t="s">
        <v>20</v>
      </c>
      <c r="G112" t="s">
        <v>315</v>
      </c>
      <c r="H112" t="s">
        <v>73</v>
      </c>
      <c r="I112">
        <v>600000</v>
      </c>
      <c r="J112">
        <v>2000000000</v>
      </c>
      <c r="K112" s="6">
        <v>45292</v>
      </c>
      <c r="L112" t="s">
        <v>22</v>
      </c>
      <c r="M112" t="s">
        <v>23</v>
      </c>
      <c r="N112" t="s">
        <v>34</v>
      </c>
      <c r="O112" t="s">
        <v>39</v>
      </c>
      <c r="P112">
        <v>114</v>
      </c>
      <c r="Q112">
        <v>2152.067407</v>
      </c>
      <c r="R112" t="s">
        <v>315</v>
      </c>
    </row>
    <row r="113" spans="1:18" x14ac:dyDescent="0.2">
      <c r="A113">
        <v>239</v>
      </c>
      <c r="B113">
        <v>15348.427819</v>
      </c>
      <c r="C113" t="s">
        <v>233</v>
      </c>
      <c r="D113" t="s">
        <v>234</v>
      </c>
      <c r="E113" t="s">
        <v>20</v>
      </c>
      <c r="F113" t="s">
        <v>20</v>
      </c>
      <c r="G113" t="s">
        <v>315</v>
      </c>
      <c r="H113" t="s">
        <v>43</v>
      </c>
      <c r="I113">
        <v>5500000</v>
      </c>
      <c r="J113">
        <v>90000000</v>
      </c>
      <c r="K113" s="6">
        <v>45658</v>
      </c>
      <c r="L113" t="s">
        <v>22</v>
      </c>
      <c r="M113" t="s">
        <v>23</v>
      </c>
      <c r="N113" t="s">
        <v>34</v>
      </c>
      <c r="O113" t="s">
        <v>39</v>
      </c>
      <c r="P113">
        <v>115</v>
      </c>
      <c r="Q113">
        <v>9812.3635699999995</v>
      </c>
      <c r="R113" t="s">
        <v>315</v>
      </c>
    </row>
    <row r="114" spans="1:18" x14ac:dyDescent="0.2">
      <c r="A114">
        <v>248</v>
      </c>
      <c r="B114">
        <v>327.40297700000002</v>
      </c>
      <c r="C114" t="s">
        <v>235</v>
      </c>
      <c r="D114" t="s">
        <v>236</v>
      </c>
      <c r="E114" t="s">
        <v>20</v>
      </c>
      <c r="F114" t="s">
        <v>20</v>
      </c>
      <c r="G114" t="s">
        <v>315</v>
      </c>
      <c r="H114" t="s">
        <v>73</v>
      </c>
      <c r="I114">
        <v>0</v>
      </c>
      <c r="J114">
        <v>2700000</v>
      </c>
      <c r="K114" s="6">
        <v>44927</v>
      </c>
      <c r="L114" t="s">
        <v>22</v>
      </c>
      <c r="M114" t="s">
        <v>23</v>
      </c>
      <c r="N114" t="s">
        <v>34</v>
      </c>
      <c r="O114" t="s">
        <v>177</v>
      </c>
      <c r="P114">
        <v>116</v>
      </c>
      <c r="Q114">
        <v>210.91983500000001</v>
      </c>
      <c r="R114" t="s">
        <v>315</v>
      </c>
    </row>
    <row r="115" spans="1:18" x14ac:dyDescent="0.2">
      <c r="A115">
        <v>256</v>
      </c>
      <c r="B115">
        <v>13614.563341999999</v>
      </c>
      <c r="C115" t="s">
        <v>237</v>
      </c>
      <c r="D115" t="s">
        <v>238</v>
      </c>
      <c r="E115" t="s">
        <v>20</v>
      </c>
      <c r="F115" t="s">
        <v>20</v>
      </c>
      <c r="G115" t="s">
        <v>315</v>
      </c>
      <c r="H115" t="s">
        <v>73</v>
      </c>
      <c r="I115">
        <v>4000000</v>
      </c>
      <c r="J115">
        <v>140000000</v>
      </c>
      <c r="K115" s="6">
        <v>46023</v>
      </c>
      <c r="L115" t="s">
        <v>22</v>
      </c>
      <c r="M115" t="s">
        <v>23</v>
      </c>
      <c r="N115" t="s">
        <v>34</v>
      </c>
      <c r="O115" t="s">
        <v>39</v>
      </c>
      <c r="P115">
        <v>117</v>
      </c>
      <c r="Q115">
        <v>8774.6955870000002</v>
      </c>
      <c r="R115" t="s">
        <v>315</v>
      </c>
    </row>
    <row r="116" spans="1:18" x14ac:dyDescent="0.2">
      <c r="A116">
        <v>260</v>
      </c>
      <c r="B116">
        <v>4513.5815119999997</v>
      </c>
      <c r="C116" t="s">
        <v>239</v>
      </c>
      <c r="D116" t="s">
        <v>240</v>
      </c>
      <c r="E116" t="s">
        <v>20</v>
      </c>
      <c r="F116" t="s">
        <v>20</v>
      </c>
      <c r="G116" t="s">
        <v>315</v>
      </c>
      <c r="H116" t="s">
        <v>21</v>
      </c>
      <c r="I116">
        <v>0</v>
      </c>
      <c r="J116">
        <v>0</v>
      </c>
      <c r="K116" t="s">
        <v>315</v>
      </c>
      <c r="L116" t="s">
        <v>22</v>
      </c>
      <c r="M116" t="s">
        <v>23</v>
      </c>
      <c r="N116" t="s">
        <v>34</v>
      </c>
      <c r="O116" t="s">
        <v>39</v>
      </c>
      <c r="P116">
        <v>118</v>
      </c>
      <c r="Q116">
        <v>2907.9292070000001</v>
      </c>
      <c r="R116" t="s">
        <v>315</v>
      </c>
    </row>
    <row r="117" spans="1:18" x14ac:dyDescent="0.2">
      <c r="A117">
        <v>262</v>
      </c>
      <c r="B117">
        <v>32377.175824999998</v>
      </c>
      <c r="C117" t="s">
        <v>241</v>
      </c>
      <c r="D117" t="s">
        <v>242</v>
      </c>
      <c r="E117" t="s">
        <v>20</v>
      </c>
      <c r="F117" t="s">
        <v>20</v>
      </c>
      <c r="G117" t="s">
        <v>315</v>
      </c>
      <c r="H117" t="s">
        <v>21</v>
      </c>
      <c r="I117">
        <v>0</v>
      </c>
      <c r="J117">
        <v>0</v>
      </c>
      <c r="K117" t="s">
        <v>315</v>
      </c>
      <c r="L117" t="s">
        <v>22</v>
      </c>
      <c r="M117" t="s">
        <v>23</v>
      </c>
      <c r="N117" t="s">
        <v>34</v>
      </c>
      <c r="O117" t="s">
        <v>39</v>
      </c>
      <c r="P117">
        <v>119</v>
      </c>
      <c r="Q117">
        <v>20858.574352</v>
      </c>
      <c r="R117" t="s">
        <v>315</v>
      </c>
    </row>
    <row r="118" spans="1:18" x14ac:dyDescent="0.2">
      <c r="A118">
        <v>267</v>
      </c>
      <c r="B118">
        <v>24088.740414</v>
      </c>
      <c r="C118" t="s">
        <v>243</v>
      </c>
      <c r="D118" t="s">
        <v>244</v>
      </c>
      <c r="E118" t="s">
        <v>20</v>
      </c>
      <c r="F118" t="s">
        <v>20</v>
      </c>
      <c r="G118" t="s">
        <v>315</v>
      </c>
      <c r="H118" t="s">
        <v>64</v>
      </c>
      <c r="I118">
        <v>15000000</v>
      </c>
      <c r="J118">
        <v>500000</v>
      </c>
      <c r="K118" s="6">
        <v>46388</v>
      </c>
      <c r="L118" t="s">
        <v>23</v>
      </c>
      <c r="M118" t="s">
        <v>22</v>
      </c>
      <c r="N118" t="s">
        <v>34</v>
      </c>
      <c r="O118" t="s">
        <v>39</v>
      </c>
      <c r="P118">
        <v>120</v>
      </c>
      <c r="Q118">
        <v>15474.737804</v>
      </c>
      <c r="R118" t="s">
        <v>315</v>
      </c>
    </row>
    <row r="119" spans="1:18" x14ac:dyDescent="0.2">
      <c r="A119">
        <v>268</v>
      </c>
      <c r="B119">
        <v>84.400141000000005</v>
      </c>
      <c r="C119" t="s">
        <v>245</v>
      </c>
      <c r="D119" t="s">
        <v>246</v>
      </c>
      <c r="E119" t="s">
        <v>20</v>
      </c>
      <c r="F119" t="s">
        <v>20</v>
      </c>
      <c r="G119" t="s">
        <v>315</v>
      </c>
      <c r="H119" t="s">
        <v>73</v>
      </c>
      <c r="I119" t="s">
        <v>315</v>
      </c>
      <c r="J119" t="s">
        <v>315</v>
      </c>
      <c r="K119" t="s">
        <v>315</v>
      </c>
      <c r="L119" t="s">
        <v>23</v>
      </c>
      <c r="M119" t="s">
        <v>247</v>
      </c>
      <c r="N119" t="s">
        <v>34</v>
      </c>
      <c r="O119" t="s">
        <v>39</v>
      </c>
      <c r="P119">
        <v>121</v>
      </c>
      <c r="Q119">
        <v>54.181350000000002</v>
      </c>
      <c r="R119" t="s">
        <v>315</v>
      </c>
    </row>
    <row r="120" spans="1:18" x14ac:dyDescent="0.2">
      <c r="A120">
        <v>271</v>
      </c>
      <c r="B120">
        <v>11300.414456</v>
      </c>
      <c r="C120" t="s">
        <v>248</v>
      </c>
      <c r="D120" t="s">
        <v>204</v>
      </c>
      <c r="E120" t="s">
        <v>20</v>
      </c>
      <c r="F120" t="s">
        <v>20</v>
      </c>
      <c r="G120" t="s">
        <v>315</v>
      </c>
      <c r="H120" t="s">
        <v>21</v>
      </c>
      <c r="I120">
        <v>1000000</v>
      </c>
      <c r="J120">
        <v>48500000</v>
      </c>
      <c r="K120" s="6">
        <v>45658</v>
      </c>
      <c r="L120" t="s">
        <v>23</v>
      </c>
      <c r="M120" t="s">
        <v>22</v>
      </c>
      <c r="N120" t="s">
        <v>34</v>
      </c>
      <c r="O120" t="s">
        <v>39</v>
      </c>
      <c r="P120">
        <v>122</v>
      </c>
      <c r="Q120">
        <v>7247.003702</v>
      </c>
      <c r="R120" t="s">
        <v>315</v>
      </c>
    </row>
    <row r="121" spans="1:18" x14ac:dyDescent="0.2">
      <c r="A121">
        <v>279</v>
      </c>
      <c r="B121">
        <v>19121.970632</v>
      </c>
      <c r="C121" t="s">
        <v>249</v>
      </c>
      <c r="D121" t="s">
        <v>250</v>
      </c>
      <c r="E121" t="s">
        <v>20</v>
      </c>
      <c r="F121" t="s">
        <v>20</v>
      </c>
      <c r="G121" t="s">
        <v>315</v>
      </c>
      <c r="H121" t="s">
        <v>43</v>
      </c>
      <c r="I121" t="s">
        <v>315</v>
      </c>
      <c r="J121" t="s">
        <v>315</v>
      </c>
      <c r="K121" t="s">
        <v>315</v>
      </c>
      <c r="L121" t="s">
        <v>23</v>
      </c>
      <c r="M121" t="s">
        <v>22</v>
      </c>
      <c r="N121" t="s">
        <v>34</v>
      </c>
      <c r="O121" t="s">
        <v>39</v>
      </c>
      <c r="P121">
        <v>123</v>
      </c>
      <c r="Q121">
        <v>12298.258571</v>
      </c>
      <c r="R121" t="s">
        <v>315</v>
      </c>
    </row>
    <row r="122" spans="1:18" x14ac:dyDescent="0.2">
      <c r="A122">
        <v>280</v>
      </c>
      <c r="B122">
        <v>62234.406367000003</v>
      </c>
      <c r="C122" t="s">
        <v>251</v>
      </c>
      <c r="D122" t="s">
        <v>252</v>
      </c>
      <c r="E122" t="s">
        <v>20</v>
      </c>
      <c r="F122" t="s">
        <v>20</v>
      </c>
      <c r="G122" t="s">
        <v>315</v>
      </c>
      <c r="H122" t="s">
        <v>21</v>
      </c>
      <c r="I122" t="s">
        <v>315</v>
      </c>
      <c r="J122" t="s">
        <v>315</v>
      </c>
      <c r="K122" t="s">
        <v>315</v>
      </c>
      <c r="L122" t="s">
        <v>23</v>
      </c>
      <c r="M122" t="s">
        <v>22</v>
      </c>
      <c r="N122" t="s">
        <v>34</v>
      </c>
      <c r="O122" t="s">
        <v>39</v>
      </c>
      <c r="P122">
        <v>124</v>
      </c>
      <c r="Q122">
        <v>40187.286497000001</v>
      </c>
      <c r="R122" t="s">
        <v>315</v>
      </c>
    </row>
    <row r="123" spans="1:18" x14ac:dyDescent="0.2">
      <c r="A123">
        <v>291</v>
      </c>
      <c r="B123">
        <v>22203.217863999998</v>
      </c>
      <c r="C123" t="s">
        <v>253</v>
      </c>
      <c r="D123" t="s">
        <v>228</v>
      </c>
      <c r="E123" t="s">
        <v>20</v>
      </c>
      <c r="F123" t="s">
        <v>20</v>
      </c>
      <c r="G123" t="s">
        <v>315</v>
      </c>
      <c r="H123" t="s">
        <v>43</v>
      </c>
      <c r="I123">
        <v>6462000</v>
      </c>
      <c r="J123">
        <v>117588000</v>
      </c>
      <c r="K123" s="6">
        <v>45658</v>
      </c>
      <c r="L123" t="s">
        <v>22</v>
      </c>
      <c r="M123" t="s">
        <v>23</v>
      </c>
      <c r="N123" t="s">
        <v>34</v>
      </c>
      <c r="O123" t="s">
        <v>39</v>
      </c>
      <c r="P123">
        <v>125</v>
      </c>
      <c r="Q123">
        <v>14170.675878</v>
      </c>
      <c r="R123" t="s">
        <v>315</v>
      </c>
    </row>
    <row r="124" spans="1:18" x14ac:dyDescent="0.2">
      <c r="A124">
        <v>301</v>
      </c>
      <c r="B124">
        <v>2473.3697499999998</v>
      </c>
      <c r="C124" t="s">
        <v>254</v>
      </c>
      <c r="D124" t="s">
        <v>255</v>
      </c>
      <c r="E124" t="s">
        <v>20</v>
      </c>
      <c r="F124" t="s">
        <v>20</v>
      </c>
      <c r="G124" t="s">
        <v>315</v>
      </c>
      <c r="H124" t="s">
        <v>73</v>
      </c>
      <c r="I124" t="s">
        <v>315</v>
      </c>
      <c r="J124" t="s">
        <v>315</v>
      </c>
      <c r="K124" s="6">
        <v>45658</v>
      </c>
      <c r="L124" t="s">
        <v>22</v>
      </c>
      <c r="M124" t="s">
        <v>23</v>
      </c>
      <c r="N124" t="s">
        <v>34</v>
      </c>
      <c r="O124" t="s">
        <v>39</v>
      </c>
      <c r="P124">
        <v>126</v>
      </c>
      <c r="Q124">
        <v>1579.3134970000001</v>
      </c>
      <c r="R124" t="s">
        <v>315</v>
      </c>
    </row>
    <row r="125" spans="1:18" x14ac:dyDescent="0.2">
      <c r="A125">
        <v>317</v>
      </c>
      <c r="B125">
        <v>101409.017513</v>
      </c>
      <c r="C125" t="s">
        <v>256</v>
      </c>
      <c r="D125" t="s">
        <v>257</v>
      </c>
      <c r="E125" t="s">
        <v>20</v>
      </c>
      <c r="F125" t="s">
        <v>20</v>
      </c>
      <c r="G125" t="s">
        <v>315</v>
      </c>
      <c r="H125" t="s">
        <v>21</v>
      </c>
      <c r="I125" t="s">
        <v>315</v>
      </c>
      <c r="J125" t="s">
        <v>315</v>
      </c>
      <c r="K125" t="s">
        <v>315</v>
      </c>
      <c r="L125" t="s">
        <v>22</v>
      </c>
      <c r="M125" t="s">
        <v>23</v>
      </c>
      <c r="N125" t="s">
        <v>315</v>
      </c>
      <c r="O125" t="s">
        <v>147</v>
      </c>
      <c r="P125">
        <v>127</v>
      </c>
      <c r="Q125">
        <v>65620.321102999995</v>
      </c>
      <c r="R125" t="s">
        <v>315</v>
      </c>
    </row>
    <row r="126" spans="1:18" x14ac:dyDescent="0.2">
      <c r="A126">
        <v>358</v>
      </c>
      <c r="B126">
        <v>49490.644176000002</v>
      </c>
      <c r="C126" t="s">
        <v>258</v>
      </c>
      <c r="D126" t="s">
        <v>26</v>
      </c>
      <c r="E126" t="s">
        <v>20</v>
      </c>
      <c r="F126" t="s">
        <v>20</v>
      </c>
      <c r="G126" t="s">
        <v>315</v>
      </c>
      <c r="H126" t="s">
        <v>43</v>
      </c>
      <c r="I126">
        <v>80000</v>
      </c>
      <c r="J126" t="s">
        <v>315</v>
      </c>
      <c r="K126" s="6">
        <v>45292</v>
      </c>
      <c r="L126" t="s">
        <v>22</v>
      </c>
      <c r="M126" t="s">
        <v>23</v>
      </c>
      <c r="N126" t="s">
        <v>315</v>
      </c>
      <c r="O126" t="s">
        <v>147</v>
      </c>
      <c r="P126">
        <v>128</v>
      </c>
      <c r="Q126">
        <v>31871.464217000001</v>
      </c>
      <c r="R126" t="s">
        <v>315</v>
      </c>
    </row>
    <row r="127" spans="1:18" x14ac:dyDescent="0.2">
      <c r="A127">
        <v>360</v>
      </c>
      <c r="B127">
        <v>17859.129905000002</v>
      </c>
      <c r="C127" t="s">
        <v>259</v>
      </c>
      <c r="D127" t="s">
        <v>260</v>
      </c>
      <c r="E127" t="s">
        <v>20</v>
      </c>
      <c r="F127" t="s">
        <v>20</v>
      </c>
      <c r="G127" t="s">
        <v>315</v>
      </c>
      <c r="H127" t="s">
        <v>43</v>
      </c>
      <c r="I127">
        <v>7000000</v>
      </c>
      <c r="J127">
        <v>123000000</v>
      </c>
      <c r="K127" s="6">
        <v>45658</v>
      </c>
      <c r="L127" t="s">
        <v>22</v>
      </c>
      <c r="M127" t="s">
        <v>23</v>
      </c>
      <c r="N127" t="s">
        <v>34</v>
      </c>
      <c r="O127" t="s">
        <v>39</v>
      </c>
      <c r="P127">
        <v>129</v>
      </c>
      <c r="Q127">
        <v>11503.490555</v>
      </c>
      <c r="R127" t="s">
        <v>315</v>
      </c>
    </row>
    <row r="128" spans="1:18" x14ac:dyDescent="0.2">
      <c r="A128">
        <v>361</v>
      </c>
      <c r="B128">
        <v>3728.0003660000002</v>
      </c>
      <c r="C128" t="s">
        <v>261</v>
      </c>
      <c r="D128" t="s">
        <v>262</v>
      </c>
      <c r="E128" t="s">
        <v>262</v>
      </c>
      <c r="F128" t="s">
        <v>262</v>
      </c>
      <c r="G128" t="s">
        <v>315</v>
      </c>
      <c r="H128" t="s">
        <v>21</v>
      </c>
      <c r="I128" t="s">
        <v>315</v>
      </c>
      <c r="J128" t="s">
        <v>315</v>
      </c>
      <c r="K128" t="s">
        <v>315</v>
      </c>
      <c r="L128" t="s">
        <v>23</v>
      </c>
      <c r="M128" t="s">
        <v>23</v>
      </c>
      <c r="N128" t="s">
        <v>34</v>
      </c>
      <c r="O128" t="s">
        <v>39</v>
      </c>
      <c r="P128">
        <v>130</v>
      </c>
      <c r="Q128">
        <v>2387.6794540000001</v>
      </c>
      <c r="R128" t="s">
        <v>263</v>
      </c>
    </row>
    <row r="129" spans="1:18" x14ac:dyDescent="0.2">
      <c r="A129">
        <v>362</v>
      </c>
      <c r="B129">
        <v>8476.5927069999998</v>
      </c>
      <c r="C129" t="s">
        <v>264</v>
      </c>
      <c r="D129" t="s">
        <v>204</v>
      </c>
      <c r="E129" t="s">
        <v>20</v>
      </c>
      <c r="F129" t="s">
        <v>265</v>
      </c>
      <c r="G129" t="s">
        <v>315</v>
      </c>
      <c r="H129" t="s">
        <v>21</v>
      </c>
      <c r="I129" t="s">
        <v>315</v>
      </c>
      <c r="J129" t="s">
        <v>315</v>
      </c>
      <c r="K129" t="s">
        <v>315</v>
      </c>
      <c r="L129" t="s">
        <v>22</v>
      </c>
      <c r="M129" t="s">
        <v>23</v>
      </c>
      <c r="N129" t="s">
        <v>34</v>
      </c>
      <c r="O129" t="s">
        <v>39</v>
      </c>
      <c r="P129">
        <v>131</v>
      </c>
      <c r="Q129">
        <v>5427.3195089999999</v>
      </c>
      <c r="R129" t="s">
        <v>266</v>
      </c>
    </row>
    <row r="130" spans="1:18" x14ac:dyDescent="0.2">
      <c r="A130">
        <v>363</v>
      </c>
      <c r="B130">
        <v>10169.159436</v>
      </c>
      <c r="C130" t="s">
        <v>267</v>
      </c>
      <c r="D130" t="s">
        <v>82</v>
      </c>
      <c r="E130" t="s">
        <v>82</v>
      </c>
      <c r="F130" t="s">
        <v>82</v>
      </c>
      <c r="G130" t="s">
        <v>315</v>
      </c>
      <c r="H130" t="s">
        <v>21</v>
      </c>
      <c r="I130" t="s">
        <v>315</v>
      </c>
      <c r="J130" t="s">
        <v>315</v>
      </c>
      <c r="K130" t="s">
        <v>315</v>
      </c>
      <c r="L130" t="s">
        <v>23</v>
      </c>
      <c r="M130" t="s">
        <v>23</v>
      </c>
      <c r="N130" t="s">
        <v>34</v>
      </c>
      <c r="O130" t="s">
        <v>39</v>
      </c>
      <c r="P130">
        <v>132</v>
      </c>
      <c r="Q130">
        <v>6531.0846469999997</v>
      </c>
      <c r="R130" t="s">
        <v>315</v>
      </c>
    </row>
    <row r="131" spans="1:18" x14ac:dyDescent="0.2">
      <c r="A131">
        <v>364</v>
      </c>
      <c r="B131">
        <v>2340.2719870000001</v>
      </c>
      <c r="C131" t="s">
        <v>268</v>
      </c>
      <c r="D131" t="s">
        <v>269</v>
      </c>
      <c r="E131" t="s">
        <v>20</v>
      </c>
      <c r="F131" t="s">
        <v>269</v>
      </c>
      <c r="G131" t="s">
        <v>315</v>
      </c>
      <c r="H131" t="s">
        <v>21</v>
      </c>
      <c r="I131" t="s">
        <v>315</v>
      </c>
      <c r="J131" t="s">
        <v>315</v>
      </c>
      <c r="K131" t="s">
        <v>315</v>
      </c>
      <c r="L131" t="s">
        <v>22</v>
      </c>
      <c r="M131" t="s">
        <v>23</v>
      </c>
      <c r="N131" t="s">
        <v>34</v>
      </c>
      <c r="O131" t="s">
        <v>39</v>
      </c>
      <c r="P131">
        <v>133</v>
      </c>
      <c r="Q131">
        <v>1511.2711019999999</v>
      </c>
      <c r="R131" t="s">
        <v>315</v>
      </c>
    </row>
    <row r="132" spans="1:18" x14ac:dyDescent="0.2">
      <c r="A132">
        <v>365</v>
      </c>
      <c r="B132">
        <v>3034.1453809999998</v>
      </c>
      <c r="C132" t="s">
        <v>270</v>
      </c>
      <c r="D132" t="s">
        <v>271</v>
      </c>
      <c r="E132" t="s">
        <v>271</v>
      </c>
      <c r="F132" t="s">
        <v>271</v>
      </c>
      <c r="G132" t="s">
        <v>315</v>
      </c>
      <c r="H132" t="s">
        <v>21</v>
      </c>
      <c r="I132" t="s">
        <v>315</v>
      </c>
      <c r="J132" t="s">
        <v>315</v>
      </c>
      <c r="K132" t="s">
        <v>315</v>
      </c>
      <c r="L132" t="s">
        <v>23</v>
      </c>
      <c r="M132" t="s">
        <v>23</v>
      </c>
      <c r="N132" t="s">
        <v>34</v>
      </c>
      <c r="O132" t="s">
        <v>39</v>
      </c>
      <c r="P132">
        <v>134</v>
      </c>
      <c r="Q132">
        <v>1945.260301</v>
      </c>
      <c r="R132" t="s">
        <v>272</v>
      </c>
    </row>
    <row r="133" spans="1:18" x14ac:dyDescent="0.2">
      <c r="A133">
        <v>366</v>
      </c>
      <c r="B133">
        <v>2144.9180390000001</v>
      </c>
      <c r="C133" t="s">
        <v>273</v>
      </c>
      <c r="D133" t="s">
        <v>274</v>
      </c>
      <c r="E133" t="s">
        <v>274</v>
      </c>
      <c r="F133" t="s">
        <v>274</v>
      </c>
      <c r="G133" t="s">
        <v>315</v>
      </c>
      <c r="H133" t="s">
        <v>21</v>
      </c>
      <c r="I133" t="s">
        <v>315</v>
      </c>
      <c r="J133" t="s">
        <v>315</v>
      </c>
      <c r="K133" t="s">
        <v>315</v>
      </c>
      <c r="L133" t="s">
        <v>23</v>
      </c>
      <c r="M133" t="s">
        <v>23</v>
      </c>
      <c r="N133" t="s">
        <v>34</v>
      </c>
      <c r="O133" t="s">
        <v>39</v>
      </c>
      <c r="P133">
        <v>135</v>
      </c>
      <c r="Q133">
        <v>1371.635123</v>
      </c>
      <c r="R133" t="s">
        <v>275</v>
      </c>
    </row>
    <row r="134" spans="1:18" x14ac:dyDescent="0.2">
      <c r="A134">
        <v>367</v>
      </c>
      <c r="B134">
        <v>1378.490886</v>
      </c>
      <c r="C134" t="s">
        <v>276</v>
      </c>
      <c r="D134" t="s">
        <v>277</v>
      </c>
      <c r="E134" t="s">
        <v>277</v>
      </c>
      <c r="F134" t="s">
        <v>277</v>
      </c>
      <c r="G134" t="s">
        <v>315</v>
      </c>
      <c r="H134" t="s">
        <v>21</v>
      </c>
      <c r="I134" t="s">
        <v>315</v>
      </c>
      <c r="J134" t="s">
        <v>315</v>
      </c>
      <c r="K134" t="s">
        <v>315</v>
      </c>
      <c r="L134" t="s">
        <v>23</v>
      </c>
      <c r="M134" t="s">
        <v>23</v>
      </c>
      <c r="N134" t="s">
        <v>34</v>
      </c>
      <c r="O134" t="s">
        <v>39</v>
      </c>
      <c r="P134">
        <v>136</v>
      </c>
      <c r="Q134">
        <v>885.55008799999996</v>
      </c>
      <c r="R134" t="s">
        <v>278</v>
      </c>
    </row>
    <row r="135" spans="1:18" x14ac:dyDescent="0.2">
      <c r="A135">
        <v>368</v>
      </c>
      <c r="B135">
        <v>31539.809769</v>
      </c>
      <c r="C135" t="s">
        <v>279</v>
      </c>
      <c r="D135" t="s">
        <v>20</v>
      </c>
      <c r="E135" t="s">
        <v>20</v>
      </c>
      <c r="F135" t="s">
        <v>20</v>
      </c>
      <c r="G135" t="s">
        <v>315</v>
      </c>
      <c r="H135" t="s">
        <v>21</v>
      </c>
      <c r="I135" t="s">
        <v>315</v>
      </c>
      <c r="J135" t="s">
        <v>315</v>
      </c>
      <c r="K135" t="s">
        <v>315</v>
      </c>
      <c r="L135" t="s">
        <v>23</v>
      </c>
      <c r="M135" t="s">
        <v>22</v>
      </c>
      <c r="N135" t="s">
        <v>34</v>
      </c>
      <c r="O135" t="s">
        <v>39</v>
      </c>
      <c r="P135">
        <v>137</v>
      </c>
      <c r="Q135">
        <v>20329.920566000001</v>
      </c>
      <c r="R135" t="s">
        <v>280</v>
      </c>
    </row>
    <row r="136" spans="1:18" x14ac:dyDescent="0.2">
      <c r="A136">
        <v>369</v>
      </c>
      <c r="B136">
        <v>50214.692461999999</v>
      </c>
      <c r="C136" t="s">
        <v>281</v>
      </c>
      <c r="D136" t="s">
        <v>20</v>
      </c>
      <c r="E136" t="s">
        <v>20</v>
      </c>
      <c r="F136" t="s">
        <v>20</v>
      </c>
      <c r="G136" t="s">
        <v>315</v>
      </c>
      <c r="H136" t="s">
        <v>21</v>
      </c>
      <c r="I136" t="s">
        <v>315</v>
      </c>
      <c r="J136" t="s">
        <v>315</v>
      </c>
      <c r="K136" t="s">
        <v>315</v>
      </c>
      <c r="L136" t="s">
        <v>23</v>
      </c>
      <c r="M136" t="s">
        <v>22</v>
      </c>
      <c r="N136" t="s">
        <v>34</v>
      </c>
      <c r="O136" t="s">
        <v>39</v>
      </c>
      <c r="P136">
        <v>138</v>
      </c>
      <c r="Q136">
        <v>32399.052037000001</v>
      </c>
      <c r="R136" t="s">
        <v>280</v>
      </c>
    </row>
    <row r="137" spans="1:18" x14ac:dyDescent="0.2">
      <c r="A137">
        <v>370</v>
      </c>
      <c r="B137">
        <v>4823.8675869999997</v>
      </c>
      <c r="C137" t="s">
        <v>282</v>
      </c>
      <c r="D137" t="s">
        <v>283</v>
      </c>
      <c r="E137" t="s">
        <v>284</v>
      </c>
      <c r="F137" t="s">
        <v>284</v>
      </c>
      <c r="G137" t="s">
        <v>315</v>
      </c>
      <c r="H137" t="s">
        <v>21</v>
      </c>
      <c r="I137" t="s">
        <v>315</v>
      </c>
      <c r="J137" t="s">
        <v>315</v>
      </c>
      <c r="K137" t="s">
        <v>315</v>
      </c>
      <c r="L137" t="s">
        <v>23</v>
      </c>
      <c r="M137" t="s">
        <v>23</v>
      </c>
      <c r="N137" t="s">
        <v>34</v>
      </c>
      <c r="O137" t="s">
        <v>39</v>
      </c>
      <c r="P137">
        <v>139</v>
      </c>
      <c r="Q137">
        <v>3091.482301</v>
      </c>
      <c r="R137" t="s">
        <v>285</v>
      </c>
    </row>
    <row r="138" spans="1:18" x14ac:dyDescent="0.2">
      <c r="A138">
        <v>371</v>
      </c>
      <c r="B138">
        <v>20473.393871</v>
      </c>
      <c r="C138" t="s">
        <v>286</v>
      </c>
      <c r="D138" t="s">
        <v>287</v>
      </c>
      <c r="E138" t="s">
        <v>287</v>
      </c>
      <c r="F138" t="s">
        <v>287</v>
      </c>
      <c r="G138" t="s">
        <v>315</v>
      </c>
      <c r="H138" t="s">
        <v>21</v>
      </c>
      <c r="I138" t="s">
        <v>315</v>
      </c>
      <c r="J138" t="s">
        <v>315</v>
      </c>
      <c r="K138" t="s">
        <v>315</v>
      </c>
      <c r="L138" t="s">
        <v>23</v>
      </c>
      <c r="M138" t="s">
        <v>23</v>
      </c>
      <c r="N138" t="s">
        <v>34</v>
      </c>
      <c r="O138" t="s">
        <v>39</v>
      </c>
      <c r="P138">
        <v>140</v>
      </c>
      <c r="Q138">
        <v>13131.190322</v>
      </c>
      <c r="R138" t="s">
        <v>288</v>
      </c>
    </row>
    <row r="139" spans="1:18" x14ac:dyDescent="0.2">
      <c r="A139">
        <v>372</v>
      </c>
      <c r="B139">
        <v>63481.34534</v>
      </c>
      <c r="C139" t="s">
        <v>289</v>
      </c>
      <c r="D139" t="s">
        <v>290</v>
      </c>
      <c r="E139" t="s">
        <v>290</v>
      </c>
      <c r="F139" t="s">
        <v>290</v>
      </c>
      <c r="G139" t="s">
        <v>315</v>
      </c>
      <c r="H139" t="s">
        <v>21</v>
      </c>
      <c r="I139" t="s">
        <v>315</v>
      </c>
      <c r="J139" t="s">
        <v>315</v>
      </c>
      <c r="K139" t="s">
        <v>315</v>
      </c>
      <c r="L139" t="s">
        <v>23</v>
      </c>
      <c r="M139" t="s">
        <v>23</v>
      </c>
      <c r="N139" t="s">
        <v>34</v>
      </c>
      <c r="O139" t="s">
        <v>39</v>
      </c>
      <c r="P139">
        <v>141</v>
      </c>
      <c r="Q139">
        <v>40430.111596000002</v>
      </c>
      <c r="R139" t="s">
        <v>291</v>
      </c>
    </row>
    <row r="140" spans="1:18" x14ac:dyDescent="0.2">
      <c r="A140">
        <v>373</v>
      </c>
      <c r="B140">
        <v>1769.249857</v>
      </c>
      <c r="C140" t="s">
        <v>292</v>
      </c>
      <c r="D140" t="s">
        <v>293</v>
      </c>
      <c r="E140" t="s">
        <v>293</v>
      </c>
      <c r="F140" t="s">
        <v>293</v>
      </c>
      <c r="G140" t="s">
        <v>315</v>
      </c>
      <c r="H140" t="s">
        <v>21</v>
      </c>
      <c r="I140" t="s">
        <v>315</v>
      </c>
      <c r="J140" t="s">
        <v>315</v>
      </c>
      <c r="K140" t="s">
        <v>315</v>
      </c>
      <c r="L140" t="s">
        <v>23</v>
      </c>
      <c r="M140" t="s">
        <v>23</v>
      </c>
      <c r="N140" t="s">
        <v>34</v>
      </c>
      <c r="O140" t="s">
        <v>39</v>
      </c>
      <c r="P140">
        <v>142</v>
      </c>
      <c r="Q140">
        <v>1139.2116759999999</v>
      </c>
      <c r="R140" t="s">
        <v>294</v>
      </c>
    </row>
    <row r="141" spans="1:18" x14ac:dyDescent="0.2">
      <c r="A141">
        <v>374</v>
      </c>
      <c r="B141">
        <v>1201.6428579999999</v>
      </c>
      <c r="C141" t="s">
        <v>295</v>
      </c>
      <c r="D141" t="s">
        <v>293</v>
      </c>
      <c r="E141" t="s">
        <v>293</v>
      </c>
      <c r="F141" t="s">
        <v>293</v>
      </c>
      <c r="G141" t="s">
        <v>315</v>
      </c>
      <c r="H141" t="s">
        <v>21</v>
      </c>
      <c r="I141" t="s">
        <v>315</v>
      </c>
      <c r="J141" t="s">
        <v>315</v>
      </c>
      <c r="K141" t="s">
        <v>315</v>
      </c>
      <c r="L141" t="s">
        <v>23</v>
      </c>
      <c r="M141" t="s">
        <v>23</v>
      </c>
      <c r="N141" t="s">
        <v>34</v>
      </c>
      <c r="O141" t="s">
        <v>39</v>
      </c>
      <c r="P141">
        <v>143</v>
      </c>
      <c r="Q141">
        <v>773.95474300000001</v>
      </c>
      <c r="R141" t="s">
        <v>315</v>
      </c>
    </row>
    <row r="142" spans="1:18" x14ac:dyDescent="0.2">
      <c r="A142">
        <v>375</v>
      </c>
      <c r="B142">
        <v>1242.3912399999999</v>
      </c>
      <c r="C142" t="s">
        <v>296</v>
      </c>
      <c r="D142" t="s">
        <v>293</v>
      </c>
      <c r="E142" t="s">
        <v>293</v>
      </c>
      <c r="F142" t="s">
        <v>293</v>
      </c>
      <c r="G142" t="s">
        <v>315</v>
      </c>
      <c r="H142" t="s">
        <v>21</v>
      </c>
      <c r="I142" t="s">
        <v>315</v>
      </c>
      <c r="J142" t="s">
        <v>315</v>
      </c>
      <c r="K142" t="s">
        <v>315</v>
      </c>
      <c r="L142" t="s">
        <v>23</v>
      </c>
      <c r="M142" t="s">
        <v>23</v>
      </c>
      <c r="N142" t="s">
        <v>34</v>
      </c>
      <c r="O142" t="s">
        <v>39</v>
      </c>
      <c r="P142">
        <v>144</v>
      </c>
      <c r="Q142">
        <v>800.60615099999995</v>
      </c>
      <c r="R142" t="s">
        <v>297</v>
      </c>
    </row>
    <row r="143" spans="1:18" x14ac:dyDescent="0.2">
      <c r="A143">
        <v>376</v>
      </c>
      <c r="B143">
        <v>7154.528069</v>
      </c>
      <c r="C143" t="s">
        <v>298</v>
      </c>
      <c r="D143" t="s">
        <v>299</v>
      </c>
      <c r="E143" t="s">
        <v>299</v>
      </c>
      <c r="F143" t="s">
        <v>299</v>
      </c>
      <c r="G143" t="s">
        <v>315</v>
      </c>
      <c r="H143" t="s">
        <v>21</v>
      </c>
      <c r="I143" t="s">
        <v>315</v>
      </c>
      <c r="J143" t="s">
        <v>315</v>
      </c>
      <c r="K143" t="s">
        <v>315</v>
      </c>
      <c r="L143" t="s">
        <v>23</v>
      </c>
      <c r="M143" t="s">
        <v>23</v>
      </c>
      <c r="N143" t="s">
        <v>34</v>
      </c>
      <c r="O143" t="s">
        <v>39</v>
      </c>
      <c r="P143">
        <v>145</v>
      </c>
      <c r="Q143">
        <v>4607.373947</v>
      </c>
      <c r="R143" t="s">
        <v>300</v>
      </c>
    </row>
    <row r="144" spans="1:18" x14ac:dyDescent="0.2">
      <c r="A144">
        <v>377</v>
      </c>
      <c r="B144">
        <v>27128.150469</v>
      </c>
      <c r="C144" t="s">
        <v>301</v>
      </c>
      <c r="D144" t="s">
        <v>302</v>
      </c>
      <c r="E144" t="s">
        <v>302</v>
      </c>
      <c r="F144" t="s">
        <v>302</v>
      </c>
      <c r="G144" t="s">
        <v>315</v>
      </c>
      <c r="H144" t="s">
        <v>21</v>
      </c>
      <c r="I144" t="s">
        <v>315</v>
      </c>
      <c r="J144" t="s">
        <v>315</v>
      </c>
      <c r="K144" t="s">
        <v>315</v>
      </c>
      <c r="L144" t="s">
        <v>23</v>
      </c>
      <c r="M144" t="s">
        <v>23</v>
      </c>
      <c r="N144" t="s">
        <v>34</v>
      </c>
      <c r="O144" t="s">
        <v>39</v>
      </c>
      <c r="P144">
        <v>146</v>
      </c>
      <c r="Q144">
        <v>17498.799637</v>
      </c>
      <c r="R144" t="s">
        <v>303</v>
      </c>
    </row>
    <row r="145" spans="1:18" x14ac:dyDescent="0.2">
      <c r="A145">
        <v>378</v>
      </c>
      <c r="B145">
        <v>5906.5331669999996</v>
      </c>
      <c r="C145" t="s">
        <v>304</v>
      </c>
      <c r="D145" t="s">
        <v>305</v>
      </c>
      <c r="E145" t="s">
        <v>305</v>
      </c>
      <c r="F145" t="s">
        <v>305</v>
      </c>
      <c r="G145" t="s">
        <v>315</v>
      </c>
      <c r="H145" t="s">
        <v>21</v>
      </c>
      <c r="I145" t="s">
        <v>315</v>
      </c>
      <c r="J145" t="s">
        <v>315</v>
      </c>
      <c r="K145" t="s">
        <v>315</v>
      </c>
      <c r="L145" t="s">
        <v>23</v>
      </c>
      <c r="M145" t="s">
        <v>23</v>
      </c>
      <c r="N145" t="s">
        <v>34</v>
      </c>
      <c r="O145" t="s">
        <v>39</v>
      </c>
      <c r="P145">
        <v>147</v>
      </c>
      <c r="Q145">
        <v>3813.5902030000002</v>
      </c>
      <c r="R145" t="s">
        <v>306</v>
      </c>
    </row>
    <row r="146" spans="1:18" x14ac:dyDescent="0.2">
      <c r="A146">
        <v>379</v>
      </c>
      <c r="B146">
        <v>3014.8996229999998</v>
      </c>
      <c r="C146" t="s">
        <v>307</v>
      </c>
      <c r="D146" t="s">
        <v>308</v>
      </c>
      <c r="E146" t="s">
        <v>308</v>
      </c>
      <c r="F146" t="s">
        <v>308</v>
      </c>
      <c r="G146" t="s">
        <v>315</v>
      </c>
      <c r="H146" t="s">
        <v>21</v>
      </c>
      <c r="I146" t="s">
        <v>315</v>
      </c>
      <c r="J146" t="s">
        <v>315</v>
      </c>
      <c r="K146" t="s">
        <v>315</v>
      </c>
      <c r="L146" t="s">
        <v>23</v>
      </c>
      <c r="M146" t="s">
        <v>23</v>
      </c>
      <c r="N146" t="s">
        <v>34</v>
      </c>
      <c r="O146" t="s">
        <v>39</v>
      </c>
      <c r="P146">
        <v>148</v>
      </c>
      <c r="Q146">
        <v>1942.681654</v>
      </c>
      <c r="R146" t="s">
        <v>315</v>
      </c>
    </row>
    <row r="147" spans="1:18" x14ac:dyDescent="0.2">
      <c r="A147">
        <v>380</v>
      </c>
      <c r="B147">
        <v>5573.2830089999998</v>
      </c>
      <c r="C147" t="s">
        <v>309</v>
      </c>
      <c r="D147" t="s">
        <v>308</v>
      </c>
      <c r="E147" t="s">
        <v>308</v>
      </c>
      <c r="F147" t="s">
        <v>308</v>
      </c>
      <c r="G147" t="s">
        <v>315</v>
      </c>
      <c r="H147" t="s">
        <v>21</v>
      </c>
      <c r="I147" t="s">
        <v>315</v>
      </c>
      <c r="J147" t="s">
        <v>315</v>
      </c>
      <c r="K147" t="s">
        <v>315</v>
      </c>
      <c r="L147" t="s">
        <v>23</v>
      </c>
      <c r="M147" t="s">
        <v>23</v>
      </c>
      <c r="N147" t="s">
        <v>34</v>
      </c>
      <c r="O147" t="s">
        <v>39</v>
      </c>
      <c r="P147">
        <v>149</v>
      </c>
      <c r="Q147">
        <v>3587.132368</v>
      </c>
      <c r="R147" t="s">
        <v>315</v>
      </c>
    </row>
    <row r="148" spans="1:18" x14ac:dyDescent="0.2">
      <c r="A148">
        <v>382</v>
      </c>
      <c r="B148">
        <v>4978.0548310000004</v>
      </c>
      <c r="C148" t="s">
        <v>310</v>
      </c>
      <c r="D148" t="s">
        <v>308</v>
      </c>
      <c r="E148" t="s">
        <v>308</v>
      </c>
      <c r="F148" t="s">
        <v>308</v>
      </c>
      <c r="G148" t="s">
        <v>315</v>
      </c>
      <c r="H148" t="s">
        <v>21</v>
      </c>
      <c r="I148" t="s">
        <v>315</v>
      </c>
      <c r="J148" t="s">
        <v>315</v>
      </c>
      <c r="K148" t="s">
        <v>315</v>
      </c>
      <c r="L148" t="s">
        <v>23</v>
      </c>
      <c r="M148" t="s">
        <v>23</v>
      </c>
      <c r="N148" t="s">
        <v>34</v>
      </c>
      <c r="O148" t="s">
        <v>39</v>
      </c>
      <c r="P148">
        <v>150</v>
      </c>
      <c r="Q148">
        <v>3205.5359680000001</v>
      </c>
      <c r="R148" t="s">
        <v>315</v>
      </c>
    </row>
    <row r="149" spans="1:18" x14ac:dyDescent="0.2">
      <c r="A149">
        <v>384</v>
      </c>
      <c r="B149">
        <v>1373.721994</v>
      </c>
      <c r="C149" t="s">
        <v>311</v>
      </c>
      <c r="D149" t="s">
        <v>308</v>
      </c>
      <c r="E149" t="s">
        <v>308</v>
      </c>
      <c r="F149" t="s">
        <v>308</v>
      </c>
      <c r="G149" t="s">
        <v>315</v>
      </c>
      <c r="H149" t="s">
        <v>21</v>
      </c>
      <c r="I149" t="s">
        <v>315</v>
      </c>
      <c r="J149" t="s">
        <v>315</v>
      </c>
      <c r="K149" t="s">
        <v>315</v>
      </c>
      <c r="L149" t="s">
        <v>23</v>
      </c>
      <c r="M149" t="s">
        <v>23</v>
      </c>
      <c r="N149" t="s">
        <v>34</v>
      </c>
      <c r="O149" t="s">
        <v>39</v>
      </c>
      <c r="P149">
        <v>151</v>
      </c>
      <c r="Q149">
        <v>883.84115699999995</v>
      </c>
      <c r="R149" t="s">
        <v>315</v>
      </c>
    </row>
    <row r="150" spans="1:18" x14ac:dyDescent="0.2">
      <c r="A150">
        <v>385</v>
      </c>
      <c r="B150">
        <v>15735.670098000001</v>
      </c>
      <c r="C150" t="s">
        <v>312</v>
      </c>
      <c r="D150" t="s">
        <v>204</v>
      </c>
      <c r="E150" t="s">
        <v>20</v>
      </c>
      <c r="F150" t="s">
        <v>20</v>
      </c>
      <c r="G150" t="s">
        <v>315</v>
      </c>
      <c r="H150" t="s">
        <v>21</v>
      </c>
      <c r="I150">
        <v>0</v>
      </c>
      <c r="J150">
        <v>9500000</v>
      </c>
      <c r="K150" s="6">
        <v>45292</v>
      </c>
      <c r="L150" t="s">
        <v>22</v>
      </c>
      <c r="M150" t="s">
        <v>23</v>
      </c>
      <c r="N150" t="s">
        <v>34</v>
      </c>
      <c r="O150" t="s">
        <v>39</v>
      </c>
      <c r="P150">
        <v>152</v>
      </c>
      <c r="Q150">
        <v>10080.035314999999</v>
      </c>
      <c r="R150" t="s">
        <v>313</v>
      </c>
    </row>
    <row r="151" spans="1:18" x14ac:dyDescent="0.2">
      <c r="A151">
        <v>388</v>
      </c>
      <c r="B151">
        <v>21741.506035999999</v>
      </c>
      <c r="C151" t="s">
        <v>314</v>
      </c>
      <c r="D151" t="s">
        <v>232</v>
      </c>
      <c r="E151" t="s">
        <v>20</v>
      </c>
      <c r="F151" t="s">
        <v>20</v>
      </c>
      <c r="G151" t="s">
        <v>315</v>
      </c>
      <c r="H151" t="s">
        <v>73</v>
      </c>
      <c r="I151">
        <v>3500000</v>
      </c>
      <c r="J151">
        <v>35000000</v>
      </c>
      <c r="K151" s="6">
        <v>45292</v>
      </c>
      <c r="L151" t="s">
        <v>22</v>
      </c>
      <c r="M151" t="s">
        <v>23</v>
      </c>
      <c r="N151" t="s">
        <v>34</v>
      </c>
      <c r="O151" t="s">
        <v>39</v>
      </c>
      <c r="P151">
        <v>153</v>
      </c>
      <c r="Q151">
        <v>13924.956260999999</v>
      </c>
      <c r="R151" t="s">
        <v>315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3298B-A770-4C62-BA27-7F899612607A}">
  <dimension ref="A1:T165"/>
  <sheetViews>
    <sheetView workbookViewId="0">
      <selection activeCell="T1" sqref="A1:T1"/>
    </sheetView>
  </sheetViews>
  <sheetFormatPr defaultRowHeight="12.75" x14ac:dyDescent="0.2"/>
  <cols>
    <col min="1" max="1" width="12.28515625" customWidth="1"/>
    <col min="2" max="2" width="20.5703125" customWidth="1"/>
    <col min="3" max="3" width="43.7109375" customWidth="1"/>
    <col min="4" max="4" width="26" customWidth="1"/>
    <col min="5" max="5" width="33.140625" customWidth="1"/>
    <col min="6" max="6" width="29.85546875" customWidth="1"/>
    <col min="7" max="7" width="14.42578125" customWidth="1"/>
    <col min="8" max="8" width="40.7109375" customWidth="1"/>
    <col min="9" max="9" width="11" customWidth="1"/>
    <col min="10" max="12" width="23.85546875" customWidth="1"/>
    <col min="13" max="14" width="14" customWidth="1"/>
    <col min="15" max="15" width="11.7109375" customWidth="1"/>
    <col min="16" max="16" width="36.140625" customWidth="1"/>
    <col min="17" max="17" width="31.42578125" customWidth="1"/>
    <col min="18" max="18" width="12.42578125" customWidth="1"/>
    <col min="19" max="19" width="15" customWidth="1"/>
    <col min="20" max="20" width="12" customWidth="1"/>
  </cols>
  <sheetData>
    <row r="1" spans="1:20" x14ac:dyDescent="0.2">
      <c r="A1" s="1" t="s">
        <v>0</v>
      </c>
      <c r="B1" s="1" t="s">
        <v>1</v>
      </c>
      <c r="C1" s="1" t="s">
        <v>356</v>
      </c>
      <c r="D1" s="1" t="s">
        <v>3</v>
      </c>
      <c r="E1" s="1" t="s">
        <v>4</v>
      </c>
      <c r="F1" s="1" t="s">
        <v>357</v>
      </c>
      <c r="G1" s="1" t="s">
        <v>6</v>
      </c>
      <c r="H1" s="1" t="s">
        <v>7</v>
      </c>
      <c r="I1" s="1" t="s">
        <v>347</v>
      </c>
      <c r="J1" s="1" t="s">
        <v>8</v>
      </c>
      <c r="K1" s="1" t="s">
        <v>9</v>
      </c>
      <c r="L1" s="1" t="s">
        <v>10</v>
      </c>
      <c r="M1" s="1" t="s">
        <v>11</v>
      </c>
      <c r="N1" s="1" t="s">
        <v>12</v>
      </c>
      <c r="O1" s="1" t="s">
        <v>13</v>
      </c>
      <c r="P1" s="1" t="s">
        <v>14</v>
      </c>
      <c r="Q1" s="1" t="s">
        <v>348</v>
      </c>
      <c r="R1" s="1" t="s">
        <v>358</v>
      </c>
      <c r="S1" s="1" t="s">
        <v>16</v>
      </c>
      <c r="T1" s="1" t="s">
        <v>17</v>
      </c>
    </row>
    <row r="2" spans="1:20" x14ac:dyDescent="0.2">
      <c r="A2">
        <v>2</v>
      </c>
      <c r="B2">
        <v>5369.8619989999997</v>
      </c>
      <c r="C2" t="s">
        <v>25</v>
      </c>
      <c r="D2" t="s">
        <v>26</v>
      </c>
      <c r="E2" t="s">
        <v>20</v>
      </c>
      <c r="F2" t="s">
        <v>20</v>
      </c>
      <c r="G2" t="s">
        <v>315</v>
      </c>
      <c r="H2" t="s">
        <v>21</v>
      </c>
      <c r="I2">
        <v>1</v>
      </c>
      <c r="J2" s="15">
        <f>K2*0.1</f>
        <v>7937730.0069217999</v>
      </c>
      <c r="K2" s="14">
        <f>(S2/1000)*14782000</f>
        <v>79377300.069217995</v>
      </c>
      <c r="L2" t="s">
        <v>315</v>
      </c>
      <c r="M2" t="s">
        <v>22</v>
      </c>
      <c r="N2" t="s">
        <v>23</v>
      </c>
      <c r="O2" t="s">
        <v>315</v>
      </c>
      <c r="P2" t="s">
        <v>24</v>
      </c>
      <c r="Q2" t="s">
        <v>349</v>
      </c>
      <c r="R2">
        <v>1</v>
      </c>
      <c r="S2">
        <v>5369.8619989999997</v>
      </c>
      <c r="T2" t="s">
        <v>315</v>
      </c>
    </row>
    <row r="3" spans="1:20" x14ac:dyDescent="0.2">
      <c r="A3">
        <v>7</v>
      </c>
      <c r="B3">
        <v>24707.657738000002</v>
      </c>
      <c r="C3" t="s">
        <v>27</v>
      </c>
      <c r="D3" t="s">
        <v>28</v>
      </c>
      <c r="E3" t="s">
        <v>20</v>
      </c>
      <c r="F3" t="s">
        <v>20</v>
      </c>
      <c r="G3" t="s">
        <v>29</v>
      </c>
      <c r="H3" t="s">
        <v>21</v>
      </c>
      <c r="I3">
        <v>1</v>
      </c>
      <c r="J3" s="15">
        <f>K3*0.1</f>
        <v>36522859.668311603</v>
      </c>
      <c r="K3" s="15">
        <f>(S3/1000)*14782000</f>
        <v>365228596.68311602</v>
      </c>
      <c r="L3" t="s">
        <v>315</v>
      </c>
      <c r="M3" t="s">
        <v>23</v>
      </c>
      <c r="N3" t="s">
        <v>22</v>
      </c>
      <c r="O3" t="s">
        <v>315</v>
      </c>
      <c r="P3" t="s">
        <v>24</v>
      </c>
      <c r="Q3" t="s">
        <v>349</v>
      </c>
      <c r="R3">
        <v>2</v>
      </c>
      <c r="S3">
        <v>24707.657738000002</v>
      </c>
      <c r="T3" t="s">
        <v>315</v>
      </c>
    </row>
    <row r="4" spans="1:20" x14ac:dyDescent="0.2">
      <c r="A4">
        <v>8</v>
      </c>
      <c r="B4">
        <v>18600.655171999999</v>
      </c>
      <c r="C4" t="s">
        <v>30</v>
      </c>
      <c r="D4" t="s">
        <v>31</v>
      </c>
      <c r="E4" t="s">
        <v>32</v>
      </c>
      <c r="F4" t="s">
        <v>33</v>
      </c>
      <c r="G4" t="s">
        <v>315</v>
      </c>
      <c r="H4" t="s">
        <v>21</v>
      </c>
      <c r="I4">
        <v>1</v>
      </c>
      <c r="J4" s="14">
        <v>300000</v>
      </c>
      <c r="K4" s="14">
        <v>60000000</v>
      </c>
      <c r="L4" s="6">
        <v>45658</v>
      </c>
      <c r="M4" t="s">
        <v>23</v>
      </c>
      <c r="N4" t="s">
        <v>22</v>
      </c>
      <c r="O4" t="s">
        <v>34</v>
      </c>
      <c r="P4" t="s">
        <v>24</v>
      </c>
      <c r="Q4" t="s">
        <v>349</v>
      </c>
      <c r="R4">
        <v>3</v>
      </c>
      <c r="S4">
        <v>18600.655171999999</v>
      </c>
      <c r="T4" t="s">
        <v>315</v>
      </c>
    </row>
    <row r="5" spans="1:20" x14ac:dyDescent="0.2">
      <c r="A5">
        <v>9</v>
      </c>
      <c r="B5">
        <v>8559.2557519999991</v>
      </c>
      <c r="C5" t="s">
        <v>35</v>
      </c>
      <c r="D5" t="s">
        <v>36</v>
      </c>
      <c r="E5" t="s">
        <v>20</v>
      </c>
      <c r="F5" t="s">
        <v>36</v>
      </c>
      <c r="G5" t="s">
        <v>29</v>
      </c>
      <c r="H5" t="s">
        <v>21</v>
      </c>
      <c r="I5">
        <v>1</v>
      </c>
      <c r="J5" s="15">
        <f t="shared" ref="J5:J6" si="0">K5*0.1</f>
        <v>12652291.852606399</v>
      </c>
      <c r="K5" s="15">
        <f t="shared" ref="K5:K6" si="1">(S5/1000)*14782000</f>
        <v>126522918.52606398</v>
      </c>
      <c r="L5" t="s">
        <v>315</v>
      </c>
      <c r="M5" t="s">
        <v>23</v>
      </c>
      <c r="N5" t="s">
        <v>22</v>
      </c>
      <c r="O5" t="s">
        <v>315</v>
      </c>
      <c r="P5" t="s">
        <v>24</v>
      </c>
      <c r="Q5" t="s">
        <v>349</v>
      </c>
      <c r="R5">
        <v>4</v>
      </c>
      <c r="S5">
        <v>8559.2557519999991</v>
      </c>
      <c r="T5" t="s">
        <v>315</v>
      </c>
    </row>
    <row r="6" spans="1:20" x14ac:dyDescent="0.2">
      <c r="A6">
        <v>11</v>
      </c>
      <c r="B6">
        <v>4283.3469370000003</v>
      </c>
      <c r="C6" t="s">
        <v>37</v>
      </c>
      <c r="D6" t="s">
        <v>36</v>
      </c>
      <c r="E6" t="s">
        <v>20</v>
      </c>
      <c r="F6" t="s">
        <v>36</v>
      </c>
      <c r="G6" t="s">
        <v>315</v>
      </c>
      <c r="H6" t="s">
        <v>21</v>
      </c>
      <c r="I6">
        <v>1</v>
      </c>
      <c r="J6" s="15">
        <f t="shared" si="0"/>
        <v>6331643.4422734007</v>
      </c>
      <c r="K6" s="15">
        <f t="shared" si="1"/>
        <v>63316434.422734</v>
      </c>
      <c r="L6" t="s">
        <v>315</v>
      </c>
      <c r="M6" t="s">
        <v>23</v>
      </c>
      <c r="N6" t="s">
        <v>22</v>
      </c>
      <c r="O6" t="s">
        <v>315</v>
      </c>
      <c r="P6" t="s">
        <v>24</v>
      </c>
      <c r="Q6" t="s">
        <v>349</v>
      </c>
      <c r="R6">
        <v>5</v>
      </c>
      <c r="S6">
        <v>4283.3469370000003</v>
      </c>
      <c r="T6" t="s">
        <v>315</v>
      </c>
    </row>
    <row r="7" spans="1:20" x14ac:dyDescent="0.2">
      <c r="A7">
        <v>18</v>
      </c>
      <c r="B7">
        <v>14205.563862999999</v>
      </c>
      <c r="C7" t="s">
        <v>38</v>
      </c>
      <c r="D7" t="s">
        <v>36</v>
      </c>
      <c r="E7" t="s">
        <v>20</v>
      </c>
      <c r="F7" t="s">
        <v>36</v>
      </c>
      <c r="G7" t="s">
        <v>315</v>
      </c>
      <c r="H7" t="s">
        <v>21</v>
      </c>
      <c r="I7">
        <v>1</v>
      </c>
      <c r="J7" s="14">
        <v>3964000</v>
      </c>
      <c r="K7" s="14">
        <v>72124000</v>
      </c>
      <c r="L7" s="6">
        <v>46023</v>
      </c>
      <c r="M7" t="s">
        <v>22</v>
      </c>
      <c r="N7" t="s">
        <v>23</v>
      </c>
      <c r="O7" t="s">
        <v>315</v>
      </c>
      <c r="P7" t="s">
        <v>39</v>
      </c>
      <c r="Q7" t="s">
        <v>354</v>
      </c>
      <c r="R7">
        <v>6</v>
      </c>
      <c r="S7">
        <v>14205.563862999999</v>
      </c>
      <c r="T7" t="s">
        <v>315</v>
      </c>
    </row>
    <row r="8" spans="1:20" x14ac:dyDescent="0.2">
      <c r="A8">
        <v>19</v>
      </c>
      <c r="B8">
        <v>1323.431124</v>
      </c>
      <c r="C8" t="s">
        <v>40</v>
      </c>
      <c r="D8" t="s">
        <v>36</v>
      </c>
      <c r="E8" t="s">
        <v>20</v>
      </c>
      <c r="F8" t="s">
        <v>36</v>
      </c>
      <c r="G8" t="s">
        <v>315</v>
      </c>
      <c r="H8" t="s">
        <v>21</v>
      </c>
      <c r="I8">
        <v>1</v>
      </c>
      <c r="J8" s="15">
        <f>K8*0.1</f>
        <v>1956295.8874967997</v>
      </c>
      <c r="K8" s="15">
        <f>(S8/1000)*14782000</f>
        <v>19562958.874967996</v>
      </c>
      <c r="L8" t="s">
        <v>315</v>
      </c>
      <c r="M8" t="s">
        <v>22</v>
      </c>
      <c r="N8" t="s">
        <v>23</v>
      </c>
      <c r="O8" t="s">
        <v>315</v>
      </c>
      <c r="P8" t="s">
        <v>24</v>
      </c>
      <c r="Q8" t="s">
        <v>349</v>
      </c>
      <c r="R8">
        <v>7</v>
      </c>
      <c r="S8">
        <v>1323.431124</v>
      </c>
      <c r="T8" t="s">
        <v>315</v>
      </c>
    </row>
    <row r="9" spans="1:20" x14ac:dyDescent="0.2">
      <c r="A9">
        <v>22</v>
      </c>
      <c r="B9">
        <v>14791.132062999999</v>
      </c>
      <c r="C9" t="s">
        <v>41</v>
      </c>
      <c r="D9" t="s">
        <v>36</v>
      </c>
      <c r="E9" t="s">
        <v>20</v>
      </c>
      <c r="F9" t="s">
        <v>36</v>
      </c>
      <c r="G9" t="s">
        <v>315</v>
      </c>
      <c r="H9" t="s">
        <v>21</v>
      </c>
      <c r="I9">
        <v>1</v>
      </c>
      <c r="J9" s="14">
        <v>75100000</v>
      </c>
      <c r="K9" s="14">
        <v>136657000</v>
      </c>
      <c r="L9" s="6">
        <v>46023</v>
      </c>
      <c r="M9" t="s">
        <v>22</v>
      </c>
      <c r="N9" t="s">
        <v>23</v>
      </c>
      <c r="O9" t="s">
        <v>315</v>
      </c>
      <c r="P9" t="s">
        <v>39</v>
      </c>
      <c r="Q9" t="s">
        <v>354</v>
      </c>
      <c r="R9">
        <v>8</v>
      </c>
      <c r="S9">
        <v>14791.132062999999</v>
      </c>
      <c r="T9" t="s">
        <v>315</v>
      </c>
    </row>
    <row r="10" spans="1:20" x14ac:dyDescent="0.2">
      <c r="A10">
        <v>24</v>
      </c>
      <c r="B10">
        <v>1391.2131300000001</v>
      </c>
      <c r="C10" t="s">
        <v>42</v>
      </c>
      <c r="D10" t="s">
        <v>36</v>
      </c>
      <c r="E10" t="s">
        <v>20</v>
      </c>
      <c r="F10" t="s">
        <v>36</v>
      </c>
      <c r="G10" t="s">
        <v>315</v>
      </c>
      <c r="H10" t="s">
        <v>43</v>
      </c>
      <c r="I10">
        <v>2</v>
      </c>
      <c r="J10" s="15">
        <f t="shared" ref="J10:J11" si="2">K10*0.1</f>
        <v>2056491.2487660004</v>
      </c>
      <c r="K10" s="15">
        <f t="shared" ref="K10:K11" si="3">(S10/1000)*14782000</f>
        <v>20564912.487660002</v>
      </c>
      <c r="L10" t="s">
        <v>315</v>
      </c>
      <c r="M10" t="s">
        <v>22</v>
      </c>
      <c r="N10" t="s">
        <v>23</v>
      </c>
      <c r="O10" t="s">
        <v>315</v>
      </c>
      <c r="P10" t="s">
        <v>24</v>
      </c>
      <c r="Q10" t="s">
        <v>349</v>
      </c>
      <c r="R10">
        <v>9</v>
      </c>
      <c r="S10">
        <v>1391.2131300000001</v>
      </c>
      <c r="T10" t="s">
        <v>315</v>
      </c>
    </row>
    <row r="11" spans="1:20" x14ac:dyDescent="0.2">
      <c r="A11">
        <v>25</v>
      </c>
      <c r="B11">
        <v>2807.7317360000002</v>
      </c>
      <c r="C11" t="s">
        <v>35</v>
      </c>
      <c r="D11" t="s">
        <v>36</v>
      </c>
      <c r="E11" t="s">
        <v>20</v>
      </c>
      <c r="F11" t="s">
        <v>36</v>
      </c>
      <c r="G11" t="s">
        <v>44</v>
      </c>
      <c r="H11" t="s">
        <v>21</v>
      </c>
      <c r="I11">
        <v>1</v>
      </c>
      <c r="J11" s="15">
        <f t="shared" si="2"/>
        <v>4150389.0521552004</v>
      </c>
      <c r="K11" s="15">
        <f t="shared" si="3"/>
        <v>41503890.521552004</v>
      </c>
      <c r="L11" t="s">
        <v>315</v>
      </c>
      <c r="M11" t="s">
        <v>23</v>
      </c>
      <c r="N11" t="s">
        <v>22</v>
      </c>
      <c r="O11" t="s">
        <v>315</v>
      </c>
      <c r="P11" t="s">
        <v>24</v>
      </c>
      <c r="Q11" t="s">
        <v>349</v>
      </c>
      <c r="R11">
        <v>10</v>
      </c>
      <c r="S11">
        <v>2807.7317360000002</v>
      </c>
      <c r="T11" t="s">
        <v>315</v>
      </c>
    </row>
    <row r="12" spans="1:20" x14ac:dyDescent="0.2">
      <c r="A12">
        <v>26</v>
      </c>
      <c r="B12">
        <v>30310.808847</v>
      </c>
      <c r="C12" t="s">
        <v>45</v>
      </c>
      <c r="D12" t="s">
        <v>46</v>
      </c>
      <c r="E12" t="s">
        <v>46</v>
      </c>
      <c r="F12" t="s">
        <v>46</v>
      </c>
      <c r="G12" t="s">
        <v>315</v>
      </c>
      <c r="H12" t="s">
        <v>43</v>
      </c>
      <c r="I12">
        <v>2</v>
      </c>
      <c r="J12" s="14">
        <v>1500000</v>
      </c>
      <c r="K12" s="14">
        <v>120000000</v>
      </c>
      <c r="L12" s="6">
        <v>46388</v>
      </c>
      <c r="M12" t="s">
        <v>23</v>
      </c>
      <c r="N12" t="s">
        <v>22</v>
      </c>
      <c r="O12" t="s">
        <v>315</v>
      </c>
      <c r="P12" t="s">
        <v>24</v>
      </c>
      <c r="Q12" t="s">
        <v>349</v>
      </c>
      <c r="R12">
        <v>11</v>
      </c>
      <c r="S12">
        <v>30310.808847</v>
      </c>
      <c r="T12" t="s">
        <v>315</v>
      </c>
    </row>
    <row r="13" spans="1:20" x14ac:dyDescent="0.2">
      <c r="A13">
        <v>28</v>
      </c>
      <c r="B13">
        <v>610.49527899999998</v>
      </c>
      <c r="C13" t="s">
        <v>47</v>
      </c>
      <c r="D13" t="s">
        <v>48</v>
      </c>
      <c r="E13" t="s">
        <v>48</v>
      </c>
      <c r="F13" t="s">
        <v>48</v>
      </c>
      <c r="G13" t="s">
        <v>315</v>
      </c>
      <c r="H13" t="s">
        <v>21</v>
      </c>
      <c r="I13">
        <v>1</v>
      </c>
      <c r="J13" s="15">
        <f t="shared" ref="J13:J24" si="4">K13*0.1</f>
        <v>902434.12141779996</v>
      </c>
      <c r="K13" s="15">
        <f t="shared" ref="K13:K25" si="5">(S13/1000)*14782000</f>
        <v>9024341.2141779996</v>
      </c>
      <c r="L13" t="s">
        <v>315</v>
      </c>
      <c r="M13" t="s">
        <v>23</v>
      </c>
      <c r="N13" t="s">
        <v>23</v>
      </c>
      <c r="O13" t="s">
        <v>49</v>
      </c>
      <c r="P13" t="s">
        <v>24</v>
      </c>
      <c r="Q13" t="s">
        <v>349</v>
      </c>
      <c r="R13">
        <v>12</v>
      </c>
      <c r="S13">
        <v>610.49527899999998</v>
      </c>
      <c r="T13" t="s">
        <v>315</v>
      </c>
    </row>
    <row r="14" spans="1:20" x14ac:dyDescent="0.2">
      <c r="A14">
        <v>29</v>
      </c>
      <c r="B14">
        <v>1275.25776</v>
      </c>
      <c r="C14" t="s">
        <v>50</v>
      </c>
      <c r="D14" t="s">
        <v>48</v>
      </c>
      <c r="E14" t="s">
        <v>48</v>
      </c>
      <c r="F14" t="s">
        <v>48</v>
      </c>
      <c r="G14" t="s">
        <v>315</v>
      </c>
      <c r="H14" t="s">
        <v>21</v>
      </c>
      <c r="I14">
        <v>1</v>
      </c>
      <c r="J14" s="15">
        <f t="shared" si="4"/>
        <v>1885086.0208320001</v>
      </c>
      <c r="K14" s="15">
        <f t="shared" si="5"/>
        <v>18850860.208319999</v>
      </c>
      <c r="L14" t="s">
        <v>315</v>
      </c>
      <c r="M14" t="s">
        <v>23</v>
      </c>
      <c r="N14" t="s">
        <v>23</v>
      </c>
      <c r="O14" t="s">
        <v>51</v>
      </c>
      <c r="P14" t="s">
        <v>24</v>
      </c>
      <c r="Q14" t="s">
        <v>349</v>
      </c>
      <c r="R14">
        <v>13</v>
      </c>
      <c r="S14">
        <v>1275.25776</v>
      </c>
      <c r="T14" t="s">
        <v>315</v>
      </c>
    </row>
    <row r="15" spans="1:20" x14ac:dyDescent="0.2">
      <c r="A15">
        <v>30</v>
      </c>
      <c r="B15">
        <v>2337.0640969999999</v>
      </c>
      <c r="C15" t="s">
        <v>52</v>
      </c>
      <c r="D15" t="s">
        <v>48</v>
      </c>
      <c r="E15" t="s">
        <v>48</v>
      </c>
      <c r="F15" t="s">
        <v>48</v>
      </c>
      <c r="G15" t="s">
        <v>315</v>
      </c>
      <c r="H15" t="s">
        <v>21</v>
      </c>
      <c r="I15">
        <v>1</v>
      </c>
      <c r="J15" s="15">
        <f t="shared" si="4"/>
        <v>3454648.1481854003</v>
      </c>
      <c r="K15" s="15">
        <f t="shared" si="5"/>
        <v>34546481.481853999</v>
      </c>
      <c r="L15" t="s">
        <v>315</v>
      </c>
      <c r="M15" t="s">
        <v>23</v>
      </c>
      <c r="N15" t="s">
        <v>22</v>
      </c>
      <c r="O15" t="s">
        <v>49</v>
      </c>
      <c r="P15" t="s">
        <v>24</v>
      </c>
      <c r="Q15" t="s">
        <v>349</v>
      </c>
      <c r="R15">
        <v>14</v>
      </c>
      <c r="S15">
        <v>2337.0640969999999</v>
      </c>
      <c r="T15" t="s">
        <v>315</v>
      </c>
    </row>
    <row r="16" spans="1:20" x14ac:dyDescent="0.2">
      <c r="A16">
        <v>31</v>
      </c>
      <c r="B16">
        <v>1160.8929929999999</v>
      </c>
      <c r="C16" t="s">
        <v>53</v>
      </c>
      <c r="D16" t="s">
        <v>48</v>
      </c>
      <c r="E16" t="s">
        <v>48</v>
      </c>
      <c r="F16" t="s">
        <v>48</v>
      </c>
      <c r="G16" t="s">
        <v>315</v>
      </c>
      <c r="H16" t="s">
        <v>21</v>
      </c>
      <c r="I16">
        <v>1</v>
      </c>
      <c r="J16" s="15">
        <f t="shared" si="4"/>
        <v>1716032.0222525999</v>
      </c>
      <c r="K16" s="15">
        <f t="shared" si="5"/>
        <v>17160320.222525999</v>
      </c>
      <c r="L16" t="s">
        <v>315</v>
      </c>
      <c r="M16" t="s">
        <v>23</v>
      </c>
      <c r="N16" t="s">
        <v>23</v>
      </c>
      <c r="O16" t="s">
        <v>49</v>
      </c>
      <c r="P16" t="s">
        <v>24</v>
      </c>
      <c r="Q16" t="s">
        <v>349</v>
      </c>
      <c r="R16">
        <v>15</v>
      </c>
      <c r="S16">
        <v>1160.8929929999999</v>
      </c>
      <c r="T16" t="s">
        <v>315</v>
      </c>
    </row>
    <row r="17" spans="1:20" x14ac:dyDescent="0.2">
      <c r="A17">
        <v>32</v>
      </c>
      <c r="B17">
        <v>350.64163200000002</v>
      </c>
      <c r="C17" t="s">
        <v>54</v>
      </c>
      <c r="D17" t="s">
        <v>55</v>
      </c>
      <c r="E17" t="s">
        <v>55</v>
      </c>
      <c r="F17" t="s">
        <v>48</v>
      </c>
      <c r="G17" t="s">
        <v>315</v>
      </c>
      <c r="H17" t="s">
        <v>21</v>
      </c>
      <c r="I17">
        <v>1</v>
      </c>
      <c r="J17" s="15">
        <f t="shared" si="4"/>
        <v>518318.46042240004</v>
      </c>
      <c r="K17" s="15">
        <f t="shared" si="5"/>
        <v>5183184.6042240001</v>
      </c>
      <c r="L17" t="s">
        <v>315</v>
      </c>
      <c r="M17" t="s">
        <v>23</v>
      </c>
      <c r="N17" t="s">
        <v>23</v>
      </c>
      <c r="O17" t="s">
        <v>49</v>
      </c>
      <c r="P17" t="s">
        <v>24</v>
      </c>
      <c r="Q17" t="s">
        <v>349</v>
      </c>
      <c r="R17">
        <v>16</v>
      </c>
      <c r="S17">
        <v>350.64163200000002</v>
      </c>
      <c r="T17" t="s">
        <v>315</v>
      </c>
    </row>
    <row r="18" spans="1:20" x14ac:dyDescent="0.2">
      <c r="A18">
        <v>33</v>
      </c>
      <c r="B18">
        <v>2004.3893639999999</v>
      </c>
      <c r="C18" t="s">
        <v>56</v>
      </c>
      <c r="D18" t="s">
        <v>48</v>
      </c>
      <c r="E18" t="s">
        <v>48</v>
      </c>
      <c r="F18" t="s">
        <v>48</v>
      </c>
      <c r="G18" t="s">
        <v>315</v>
      </c>
      <c r="H18" t="s">
        <v>21</v>
      </c>
      <c r="I18">
        <v>1</v>
      </c>
      <c r="J18" s="15">
        <f t="shared" si="4"/>
        <v>2962888.3578647994</v>
      </c>
      <c r="K18" s="15">
        <f t="shared" si="5"/>
        <v>29628883.578647994</v>
      </c>
      <c r="L18" t="s">
        <v>315</v>
      </c>
      <c r="M18" t="s">
        <v>23</v>
      </c>
      <c r="N18" t="s">
        <v>23</v>
      </c>
      <c r="O18" t="s">
        <v>49</v>
      </c>
      <c r="P18" t="s">
        <v>24</v>
      </c>
      <c r="Q18" t="s">
        <v>349</v>
      </c>
      <c r="R18">
        <v>17</v>
      </c>
      <c r="S18">
        <v>2004.3893639999999</v>
      </c>
      <c r="T18" t="s">
        <v>315</v>
      </c>
    </row>
    <row r="19" spans="1:20" x14ac:dyDescent="0.2">
      <c r="A19">
        <v>34</v>
      </c>
      <c r="B19">
        <v>1859.457451</v>
      </c>
      <c r="C19" t="s">
        <v>57</v>
      </c>
      <c r="D19" t="s">
        <v>48</v>
      </c>
      <c r="E19" t="s">
        <v>48</v>
      </c>
      <c r="F19" t="s">
        <v>48</v>
      </c>
      <c r="G19" t="s">
        <v>315</v>
      </c>
      <c r="H19" t="s">
        <v>21</v>
      </c>
      <c r="I19">
        <v>1</v>
      </c>
      <c r="J19" s="15">
        <f t="shared" si="4"/>
        <v>2748650.0040682</v>
      </c>
      <c r="K19" s="15">
        <f t="shared" si="5"/>
        <v>27486500.040681999</v>
      </c>
      <c r="L19" t="s">
        <v>315</v>
      </c>
      <c r="M19" t="s">
        <v>23</v>
      </c>
      <c r="N19" t="s">
        <v>23</v>
      </c>
      <c r="O19" t="s">
        <v>49</v>
      </c>
      <c r="P19" t="s">
        <v>24</v>
      </c>
      <c r="Q19" t="s">
        <v>349</v>
      </c>
      <c r="R19">
        <v>18</v>
      </c>
      <c r="S19">
        <v>1859.457451</v>
      </c>
      <c r="T19" t="s">
        <v>315</v>
      </c>
    </row>
    <row r="20" spans="1:20" x14ac:dyDescent="0.2">
      <c r="A20">
        <v>35</v>
      </c>
      <c r="B20">
        <v>4083.4813079999999</v>
      </c>
      <c r="C20" t="s">
        <v>58</v>
      </c>
      <c r="D20" t="s">
        <v>48</v>
      </c>
      <c r="E20" t="s">
        <v>48</v>
      </c>
      <c r="F20" t="s">
        <v>48</v>
      </c>
      <c r="G20" t="s">
        <v>315</v>
      </c>
      <c r="H20" t="s">
        <v>21</v>
      </c>
      <c r="I20">
        <v>1</v>
      </c>
      <c r="J20" s="15">
        <f t="shared" si="4"/>
        <v>6036202.0694856001</v>
      </c>
      <c r="K20" s="15">
        <f t="shared" si="5"/>
        <v>60362020.694855995</v>
      </c>
      <c r="L20" t="s">
        <v>315</v>
      </c>
      <c r="M20" t="s">
        <v>23</v>
      </c>
      <c r="N20" t="s">
        <v>23</v>
      </c>
      <c r="O20" t="s">
        <v>49</v>
      </c>
      <c r="P20" t="s">
        <v>24</v>
      </c>
      <c r="Q20" t="s">
        <v>349</v>
      </c>
      <c r="R20">
        <v>19</v>
      </c>
      <c r="S20">
        <v>4083.4813079999999</v>
      </c>
      <c r="T20" t="s">
        <v>315</v>
      </c>
    </row>
    <row r="21" spans="1:20" x14ac:dyDescent="0.2">
      <c r="A21">
        <v>37</v>
      </c>
      <c r="B21">
        <v>1175.9373840000001</v>
      </c>
      <c r="C21" t="s">
        <v>59</v>
      </c>
      <c r="D21" t="s">
        <v>48</v>
      </c>
      <c r="E21" t="s">
        <v>48</v>
      </c>
      <c r="F21" t="s">
        <v>48</v>
      </c>
      <c r="G21" t="s">
        <v>315</v>
      </c>
      <c r="H21" t="s">
        <v>21</v>
      </c>
      <c r="I21">
        <v>1</v>
      </c>
      <c r="J21" s="15">
        <f t="shared" si="4"/>
        <v>1738270.6410288</v>
      </c>
      <c r="K21" s="15">
        <f t="shared" si="5"/>
        <v>17382706.410287999</v>
      </c>
      <c r="L21" t="s">
        <v>315</v>
      </c>
      <c r="M21" t="s">
        <v>23</v>
      </c>
      <c r="N21" t="s">
        <v>60</v>
      </c>
      <c r="O21" t="s">
        <v>34</v>
      </c>
      <c r="P21" t="s">
        <v>24</v>
      </c>
      <c r="Q21" t="s">
        <v>349</v>
      </c>
      <c r="R21">
        <v>20</v>
      </c>
      <c r="S21">
        <v>1175.9373840000001</v>
      </c>
      <c r="T21" t="s">
        <v>315</v>
      </c>
    </row>
    <row r="22" spans="1:20" x14ac:dyDescent="0.2">
      <c r="A22">
        <v>38</v>
      </c>
      <c r="B22">
        <v>19741.238728</v>
      </c>
      <c r="C22" t="s">
        <v>61</v>
      </c>
      <c r="D22" t="s">
        <v>62</v>
      </c>
      <c r="E22" t="s">
        <v>63</v>
      </c>
      <c r="F22" t="s">
        <v>62</v>
      </c>
      <c r="G22" t="s">
        <v>315</v>
      </c>
      <c r="H22" t="s">
        <v>64</v>
      </c>
      <c r="I22">
        <v>3</v>
      </c>
      <c r="J22" s="15">
        <f t="shared" si="4"/>
        <v>29181499.087729599</v>
      </c>
      <c r="K22" s="15">
        <f t="shared" si="5"/>
        <v>291814990.87729597</v>
      </c>
      <c r="L22" t="s">
        <v>315</v>
      </c>
      <c r="M22" t="s">
        <v>23</v>
      </c>
      <c r="N22" t="s">
        <v>22</v>
      </c>
      <c r="O22" t="s">
        <v>34</v>
      </c>
      <c r="P22" t="s">
        <v>24</v>
      </c>
      <c r="Q22" t="s">
        <v>349</v>
      </c>
      <c r="R22">
        <v>21</v>
      </c>
      <c r="S22">
        <v>19741.238728</v>
      </c>
      <c r="T22" t="s">
        <v>315</v>
      </c>
    </row>
    <row r="23" spans="1:20" x14ac:dyDescent="0.2">
      <c r="A23">
        <v>39</v>
      </c>
      <c r="B23">
        <v>13903.133429</v>
      </c>
      <c r="C23" t="s">
        <v>65</v>
      </c>
      <c r="D23" t="s">
        <v>66</v>
      </c>
      <c r="E23" t="s">
        <v>20</v>
      </c>
      <c r="F23" t="s">
        <v>66</v>
      </c>
      <c r="G23" t="s">
        <v>315</v>
      </c>
      <c r="H23" t="s">
        <v>21</v>
      </c>
      <c r="I23">
        <v>1</v>
      </c>
      <c r="J23" s="15">
        <f t="shared" si="4"/>
        <v>20551611.834747802</v>
      </c>
      <c r="K23" s="15">
        <f t="shared" si="5"/>
        <v>205516118.347478</v>
      </c>
      <c r="L23" s="7">
        <v>46023.312615740739</v>
      </c>
      <c r="M23" t="s">
        <v>60</v>
      </c>
      <c r="N23" t="s">
        <v>60</v>
      </c>
      <c r="O23" t="s">
        <v>34</v>
      </c>
      <c r="P23" t="s">
        <v>39</v>
      </c>
      <c r="Q23" t="s">
        <v>354</v>
      </c>
      <c r="R23">
        <v>22</v>
      </c>
      <c r="S23">
        <v>13903.133429</v>
      </c>
      <c r="T23" t="s">
        <v>315</v>
      </c>
    </row>
    <row r="24" spans="1:20" x14ac:dyDescent="0.2">
      <c r="A24">
        <v>40</v>
      </c>
      <c r="B24">
        <v>12252.347919</v>
      </c>
      <c r="C24" t="s">
        <v>67</v>
      </c>
      <c r="D24" t="s">
        <v>68</v>
      </c>
      <c r="E24" t="s">
        <v>68</v>
      </c>
      <c r="F24" t="s">
        <v>68</v>
      </c>
      <c r="G24" t="s">
        <v>315</v>
      </c>
      <c r="H24" t="s">
        <v>21</v>
      </c>
      <c r="I24">
        <v>1</v>
      </c>
      <c r="J24" s="15">
        <f t="shared" si="4"/>
        <v>18111420.693865802</v>
      </c>
      <c r="K24" s="15">
        <f t="shared" si="5"/>
        <v>181114206.938658</v>
      </c>
      <c r="L24" t="s">
        <v>315</v>
      </c>
      <c r="M24" t="s">
        <v>23</v>
      </c>
      <c r="N24" t="s">
        <v>23</v>
      </c>
      <c r="O24" t="s">
        <v>315</v>
      </c>
      <c r="P24" t="s">
        <v>24</v>
      </c>
      <c r="Q24" t="s">
        <v>349</v>
      </c>
      <c r="R24">
        <v>23</v>
      </c>
      <c r="S24">
        <v>12252.347919</v>
      </c>
      <c r="T24" t="s">
        <v>315</v>
      </c>
    </row>
    <row r="25" spans="1:20" x14ac:dyDescent="0.2">
      <c r="A25">
        <v>41</v>
      </c>
      <c r="B25">
        <v>10432.18089</v>
      </c>
      <c r="C25" t="s">
        <v>69</v>
      </c>
      <c r="D25" t="s">
        <v>70</v>
      </c>
      <c r="E25" t="s">
        <v>70</v>
      </c>
      <c r="F25" t="s">
        <v>70</v>
      </c>
      <c r="G25" t="s">
        <v>315</v>
      </c>
      <c r="H25" t="s">
        <v>21</v>
      </c>
      <c r="I25">
        <v>1</v>
      </c>
      <c r="J25" s="14">
        <v>250000</v>
      </c>
      <c r="K25" s="15">
        <f t="shared" si="5"/>
        <v>154208497.91597998</v>
      </c>
      <c r="L25" t="s">
        <v>315</v>
      </c>
      <c r="M25" t="s">
        <v>23</v>
      </c>
      <c r="N25" t="s">
        <v>23</v>
      </c>
      <c r="O25" t="s">
        <v>34</v>
      </c>
      <c r="P25" t="s">
        <v>39</v>
      </c>
      <c r="Q25" t="s">
        <v>354</v>
      </c>
      <c r="R25">
        <v>24</v>
      </c>
      <c r="S25">
        <v>10432.18089</v>
      </c>
      <c r="T25" t="s">
        <v>315</v>
      </c>
    </row>
    <row r="26" spans="1:20" x14ac:dyDescent="0.2">
      <c r="A26">
        <v>42</v>
      </c>
      <c r="B26">
        <v>1148.3285169999999</v>
      </c>
      <c r="C26" t="s">
        <v>71</v>
      </c>
      <c r="D26" t="s">
        <v>72</v>
      </c>
      <c r="E26" t="s">
        <v>72</v>
      </c>
      <c r="F26" t="s">
        <v>72</v>
      </c>
      <c r="G26" t="s">
        <v>315</v>
      </c>
      <c r="H26" t="s">
        <v>73</v>
      </c>
      <c r="I26">
        <v>5</v>
      </c>
      <c r="J26" s="14">
        <v>500000</v>
      </c>
      <c r="K26" s="14">
        <v>8600000</v>
      </c>
      <c r="L26" s="6">
        <v>45658</v>
      </c>
      <c r="M26" t="s">
        <v>23</v>
      </c>
      <c r="N26" t="s">
        <v>23</v>
      </c>
      <c r="O26" t="s">
        <v>34</v>
      </c>
      <c r="P26" t="s">
        <v>24</v>
      </c>
      <c r="Q26" t="s">
        <v>349</v>
      </c>
      <c r="R26">
        <v>25</v>
      </c>
      <c r="S26">
        <v>1148.3285169999999</v>
      </c>
      <c r="T26" t="s">
        <v>315</v>
      </c>
    </row>
    <row r="27" spans="1:20" x14ac:dyDescent="0.2">
      <c r="A27">
        <v>43</v>
      </c>
      <c r="B27">
        <v>6160.1826270000001</v>
      </c>
      <c r="C27" t="s">
        <v>74</v>
      </c>
      <c r="D27" t="s">
        <v>75</v>
      </c>
      <c r="E27" t="s">
        <v>20</v>
      </c>
      <c r="F27" t="s">
        <v>75</v>
      </c>
      <c r="G27" t="s">
        <v>315</v>
      </c>
      <c r="H27" t="s">
        <v>21</v>
      </c>
      <c r="I27">
        <v>1</v>
      </c>
      <c r="J27" s="15">
        <f t="shared" ref="J27:J28" si="6">K27*0.1</f>
        <v>9105981.9592314009</v>
      </c>
      <c r="K27" s="15">
        <f t="shared" ref="K27:K28" si="7">(S27/1000)*14782000</f>
        <v>91059819.592314005</v>
      </c>
      <c r="L27" t="s">
        <v>315</v>
      </c>
      <c r="M27" t="s">
        <v>23</v>
      </c>
      <c r="N27" t="s">
        <v>22</v>
      </c>
      <c r="O27" t="s">
        <v>34</v>
      </c>
      <c r="P27" t="s">
        <v>24</v>
      </c>
      <c r="Q27" t="s">
        <v>349</v>
      </c>
      <c r="R27">
        <v>26</v>
      </c>
      <c r="S27">
        <v>6160.1826270000001</v>
      </c>
      <c r="T27" t="s">
        <v>315</v>
      </c>
    </row>
    <row r="28" spans="1:20" x14ac:dyDescent="0.2">
      <c r="A28">
        <v>44</v>
      </c>
      <c r="B28">
        <v>1820.4526060000001</v>
      </c>
      <c r="C28" t="s">
        <v>76</v>
      </c>
      <c r="D28" t="s">
        <v>75</v>
      </c>
      <c r="E28" t="s">
        <v>75</v>
      </c>
      <c r="F28" t="s">
        <v>75</v>
      </c>
      <c r="G28" t="s">
        <v>315</v>
      </c>
      <c r="H28" t="s">
        <v>21</v>
      </c>
      <c r="I28">
        <v>1</v>
      </c>
      <c r="J28" s="15">
        <f t="shared" si="6"/>
        <v>2690993.0421892004</v>
      </c>
      <c r="K28" s="15">
        <f t="shared" si="7"/>
        <v>26909930.421892002</v>
      </c>
      <c r="L28" t="s">
        <v>315</v>
      </c>
      <c r="M28" t="s">
        <v>23</v>
      </c>
      <c r="N28" t="s">
        <v>23</v>
      </c>
      <c r="O28" t="s">
        <v>34</v>
      </c>
      <c r="P28" t="s">
        <v>24</v>
      </c>
      <c r="Q28" t="s">
        <v>349</v>
      </c>
      <c r="R28">
        <v>27</v>
      </c>
      <c r="S28">
        <v>1820.4526060000001</v>
      </c>
      <c r="T28" t="s">
        <v>315</v>
      </c>
    </row>
    <row r="29" spans="1:20" x14ac:dyDescent="0.2">
      <c r="A29">
        <v>45</v>
      </c>
      <c r="B29">
        <v>8121.6997520000004</v>
      </c>
      <c r="C29" t="s">
        <v>77</v>
      </c>
      <c r="D29" t="s">
        <v>78</v>
      </c>
      <c r="E29" t="s">
        <v>79</v>
      </c>
      <c r="F29" t="s">
        <v>79</v>
      </c>
      <c r="G29" t="s">
        <v>315</v>
      </c>
      <c r="H29" t="s">
        <v>43</v>
      </c>
      <c r="I29">
        <v>2</v>
      </c>
      <c r="J29" s="14">
        <v>210000</v>
      </c>
      <c r="K29" s="14">
        <v>26000000</v>
      </c>
      <c r="L29" t="s">
        <v>315</v>
      </c>
      <c r="M29" t="s">
        <v>23</v>
      </c>
      <c r="N29" t="s">
        <v>23</v>
      </c>
      <c r="O29" t="s">
        <v>34</v>
      </c>
      <c r="P29" t="s">
        <v>39</v>
      </c>
      <c r="Q29" t="s">
        <v>354</v>
      </c>
      <c r="R29">
        <v>28</v>
      </c>
      <c r="S29">
        <v>8121.6997520000004</v>
      </c>
      <c r="T29" t="s">
        <v>315</v>
      </c>
    </row>
    <row r="30" spans="1:20" x14ac:dyDescent="0.2">
      <c r="A30">
        <v>46</v>
      </c>
      <c r="B30">
        <v>365.61874699999998</v>
      </c>
      <c r="C30" t="s">
        <v>81</v>
      </c>
      <c r="D30" t="s">
        <v>82</v>
      </c>
      <c r="E30" t="s">
        <v>83</v>
      </c>
      <c r="F30" t="s">
        <v>83</v>
      </c>
      <c r="G30" t="s">
        <v>315</v>
      </c>
      <c r="H30" t="s">
        <v>21</v>
      </c>
      <c r="I30">
        <v>1</v>
      </c>
      <c r="J30" s="15">
        <f>K30*0.1</f>
        <v>540457.63181539997</v>
      </c>
      <c r="K30" s="15">
        <f>(S30/1000)*14782000</f>
        <v>5404576.3181539997</v>
      </c>
      <c r="L30" t="s">
        <v>315</v>
      </c>
      <c r="M30" t="s">
        <v>23</v>
      </c>
      <c r="N30" t="s">
        <v>23</v>
      </c>
      <c r="O30" t="s">
        <v>34</v>
      </c>
      <c r="P30" t="s">
        <v>24</v>
      </c>
      <c r="Q30" t="s">
        <v>349</v>
      </c>
      <c r="R30">
        <v>29</v>
      </c>
      <c r="S30">
        <v>365.61874699999998</v>
      </c>
      <c r="T30" t="s">
        <v>315</v>
      </c>
    </row>
    <row r="31" spans="1:20" x14ac:dyDescent="0.2">
      <c r="A31">
        <v>47</v>
      </c>
      <c r="B31">
        <v>1664.117518</v>
      </c>
      <c r="C31" t="s">
        <v>84</v>
      </c>
      <c r="D31" t="s">
        <v>85</v>
      </c>
      <c r="E31" t="s">
        <v>85</v>
      </c>
      <c r="F31" t="s">
        <v>85</v>
      </c>
      <c r="G31" t="s">
        <v>315</v>
      </c>
      <c r="H31" t="s">
        <v>43</v>
      </c>
      <c r="I31">
        <v>2</v>
      </c>
      <c r="J31" s="14">
        <v>250000</v>
      </c>
      <c r="K31" s="14">
        <v>10000000</v>
      </c>
      <c r="L31" s="7">
        <v>45444.35765046296</v>
      </c>
      <c r="M31" t="s">
        <v>23</v>
      </c>
      <c r="N31" t="s">
        <v>23</v>
      </c>
      <c r="O31" t="s">
        <v>34</v>
      </c>
      <c r="P31" t="s">
        <v>24</v>
      </c>
      <c r="Q31" t="s">
        <v>349</v>
      </c>
      <c r="R31">
        <v>30</v>
      </c>
      <c r="S31">
        <v>1664.117518</v>
      </c>
      <c r="T31" t="s">
        <v>315</v>
      </c>
    </row>
    <row r="32" spans="1:20" x14ac:dyDescent="0.2">
      <c r="A32">
        <v>48</v>
      </c>
      <c r="B32">
        <v>10662.030392999999</v>
      </c>
      <c r="C32" t="s">
        <v>86</v>
      </c>
      <c r="D32" t="s">
        <v>87</v>
      </c>
      <c r="E32" t="s">
        <v>20</v>
      </c>
      <c r="F32" t="s">
        <v>87</v>
      </c>
      <c r="G32" t="s">
        <v>315</v>
      </c>
      <c r="H32" t="s">
        <v>21</v>
      </c>
      <c r="I32">
        <v>1</v>
      </c>
      <c r="J32" s="15">
        <f t="shared" ref="J32:J45" si="8">K32*0.1</f>
        <v>15760613.326932598</v>
      </c>
      <c r="K32" s="15">
        <f t="shared" ref="K32:K45" si="9">(S32/1000)*14782000</f>
        <v>157606133.26932597</v>
      </c>
      <c r="L32" t="s">
        <v>315</v>
      </c>
      <c r="M32" t="s">
        <v>23</v>
      </c>
      <c r="N32" t="s">
        <v>22</v>
      </c>
      <c r="O32" t="s">
        <v>34</v>
      </c>
      <c r="P32" t="s">
        <v>24</v>
      </c>
      <c r="Q32" t="s">
        <v>349</v>
      </c>
      <c r="R32">
        <v>31</v>
      </c>
      <c r="S32">
        <v>10662.030392999999</v>
      </c>
      <c r="T32" t="s">
        <v>315</v>
      </c>
    </row>
    <row r="33" spans="1:20" x14ac:dyDescent="0.2">
      <c r="A33">
        <v>49</v>
      </c>
      <c r="B33">
        <v>15942.234471</v>
      </c>
      <c r="C33" t="s">
        <v>88</v>
      </c>
      <c r="D33" t="s">
        <v>89</v>
      </c>
      <c r="E33" t="s">
        <v>89</v>
      </c>
      <c r="F33" t="s">
        <v>89</v>
      </c>
      <c r="G33" t="s">
        <v>315</v>
      </c>
      <c r="H33" t="s">
        <v>43</v>
      </c>
      <c r="I33">
        <v>2</v>
      </c>
      <c r="J33" s="15">
        <f t="shared" si="8"/>
        <v>23565810.995032199</v>
      </c>
      <c r="K33" s="15">
        <f t="shared" si="9"/>
        <v>235658109.95032197</v>
      </c>
      <c r="L33" t="s">
        <v>315</v>
      </c>
      <c r="M33" t="s">
        <v>23</v>
      </c>
      <c r="N33" t="s">
        <v>22</v>
      </c>
      <c r="O33" t="s">
        <v>90</v>
      </c>
      <c r="P33" t="s">
        <v>39</v>
      </c>
      <c r="Q33" t="s">
        <v>354</v>
      </c>
      <c r="R33">
        <v>32</v>
      </c>
      <c r="S33">
        <v>15942.234471</v>
      </c>
      <c r="T33" t="s">
        <v>315</v>
      </c>
    </row>
    <row r="34" spans="1:20" x14ac:dyDescent="0.2">
      <c r="A34">
        <v>50</v>
      </c>
      <c r="B34">
        <v>22701.026177</v>
      </c>
      <c r="C34" t="s">
        <v>91</v>
      </c>
      <c r="D34" t="s">
        <v>89</v>
      </c>
      <c r="E34" t="s">
        <v>89</v>
      </c>
      <c r="F34" t="s">
        <v>89</v>
      </c>
      <c r="G34" t="s">
        <v>315</v>
      </c>
      <c r="H34" t="s">
        <v>43</v>
      </c>
      <c r="I34">
        <v>2</v>
      </c>
      <c r="J34" s="15">
        <f t="shared" si="8"/>
        <v>33556656.894841395</v>
      </c>
      <c r="K34" s="15">
        <f t="shared" si="9"/>
        <v>335566568.94841397</v>
      </c>
      <c r="L34" t="s">
        <v>315</v>
      </c>
      <c r="M34" t="s">
        <v>23</v>
      </c>
      <c r="N34" t="s">
        <v>22</v>
      </c>
      <c r="O34" t="s">
        <v>34</v>
      </c>
      <c r="P34" t="s">
        <v>24</v>
      </c>
      <c r="Q34" t="s">
        <v>349</v>
      </c>
      <c r="R34">
        <v>33</v>
      </c>
      <c r="S34">
        <v>22701.026177</v>
      </c>
      <c r="T34" t="s">
        <v>315</v>
      </c>
    </row>
    <row r="35" spans="1:20" x14ac:dyDescent="0.2">
      <c r="A35">
        <v>51</v>
      </c>
      <c r="B35">
        <v>10310.229138000001</v>
      </c>
      <c r="C35" t="s">
        <v>92</v>
      </c>
      <c r="D35" t="s">
        <v>83</v>
      </c>
      <c r="E35" t="s">
        <v>83</v>
      </c>
      <c r="F35" t="s">
        <v>83</v>
      </c>
      <c r="G35" t="s">
        <v>315</v>
      </c>
      <c r="H35" t="s">
        <v>21</v>
      </c>
      <c r="I35">
        <v>1</v>
      </c>
      <c r="J35" s="15">
        <f t="shared" si="8"/>
        <v>15240580.711791603</v>
      </c>
      <c r="K35" s="15">
        <f t="shared" si="9"/>
        <v>152405807.11791602</v>
      </c>
      <c r="L35" t="s">
        <v>315</v>
      </c>
      <c r="M35" t="s">
        <v>23</v>
      </c>
      <c r="N35" t="s">
        <v>23</v>
      </c>
      <c r="O35" t="s">
        <v>34</v>
      </c>
      <c r="P35" t="s">
        <v>24</v>
      </c>
      <c r="Q35" t="s">
        <v>349</v>
      </c>
      <c r="R35">
        <v>34</v>
      </c>
      <c r="S35">
        <v>10310.229138000001</v>
      </c>
      <c r="T35" t="s">
        <v>315</v>
      </c>
    </row>
    <row r="36" spans="1:20" x14ac:dyDescent="0.2">
      <c r="A36">
        <v>52</v>
      </c>
      <c r="B36">
        <v>2039.8331840000001</v>
      </c>
      <c r="C36" t="s">
        <v>92</v>
      </c>
      <c r="D36" t="s">
        <v>83</v>
      </c>
      <c r="E36" t="s">
        <v>83</v>
      </c>
      <c r="F36" t="s">
        <v>83</v>
      </c>
      <c r="G36" t="s">
        <v>315</v>
      </c>
      <c r="H36" t="s">
        <v>21</v>
      </c>
      <c r="I36">
        <v>1</v>
      </c>
      <c r="J36" s="15">
        <f t="shared" si="8"/>
        <v>3015281.4125887998</v>
      </c>
      <c r="K36" s="15">
        <f t="shared" si="9"/>
        <v>30152814.125887997</v>
      </c>
      <c r="L36" t="s">
        <v>315</v>
      </c>
      <c r="M36" t="s">
        <v>23</v>
      </c>
      <c r="N36" t="s">
        <v>23</v>
      </c>
      <c r="O36" t="s">
        <v>34</v>
      </c>
      <c r="P36" t="s">
        <v>24</v>
      </c>
      <c r="Q36" t="s">
        <v>349</v>
      </c>
      <c r="R36">
        <v>35</v>
      </c>
      <c r="S36">
        <v>2039.8331840000001</v>
      </c>
      <c r="T36" t="s">
        <v>315</v>
      </c>
    </row>
    <row r="37" spans="1:20" x14ac:dyDescent="0.2">
      <c r="A37">
        <v>53</v>
      </c>
      <c r="B37">
        <v>10145.302353999999</v>
      </c>
      <c r="C37" t="s">
        <v>93</v>
      </c>
      <c r="D37" t="s">
        <v>83</v>
      </c>
      <c r="E37" t="s">
        <v>83</v>
      </c>
      <c r="F37" t="s">
        <v>83</v>
      </c>
      <c r="G37" t="s">
        <v>315</v>
      </c>
      <c r="H37" t="s">
        <v>21</v>
      </c>
      <c r="I37">
        <v>1</v>
      </c>
      <c r="J37" s="15">
        <f t="shared" si="8"/>
        <v>14996785.9396828</v>
      </c>
      <c r="K37" s="15">
        <f t="shared" si="9"/>
        <v>149967859.396828</v>
      </c>
      <c r="L37" t="s">
        <v>315</v>
      </c>
      <c r="M37" t="s">
        <v>23</v>
      </c>
      <c r="N37" t="s">
        <v>23</v>
      </c>
      <c r="O37" t="s">
        <v>34</v>
      </c>
      <c r="P37" t="s">
        <v>24</v>
      </c>
      <c r="Q37" t="s">
        <v>349</v>
      </c>
      <c r="R37">
        <v>36</v>
      </c>
      <c r="S37">
        <v>10145.302353999999</v>
      </c>
      <c r="T37" t="s">
        <v>315</v>
      </c>
    </row>
    <row r="38" spans="1:20" x14ac:dyDescent="0.2">
      <c r="A38">
        <v>54</v>
      </c>
      <c r="B38">
        <v>4743.650729</v>
      </c>
      <c r="C38" t="s">
        <v>94</v>
      </c>
      <c r="D38" t="s">
        <v>83</v>
      </c>
      <c r="E38" t="s">
        <v>83</v>
      </c>
      <c r="F38" t="s">
        <v>83</v>
      </c>
      <c r="G38" t="s">
        <v>315</v>
      </c>
      <c r="H38" t="s">
        <v>21</v>
      </c>
      <c r="I38">
        <v>1</v>
      </c>
      <c r="J38" s="15">
        <f t="shared" si="8"/>
        <v>7012064.5076078</v>
      </c>
      <c r="K38" s="15">
        <f t="shared" si="9"/>
        <v>70120645.076077998</v>
      </c>
      <c r="L38" t="s">
        <v>315</v>
      </c>
      <c r="M38" t="s">
        <v>23</v>
      </c>
      <c r="N38" t="s">
        <v>23</v>
      </c>
      <c r="O38" t="s">
        <v>34</v>
      </c>
      <c r="P38" t="s">
        <v>24</v>
      </c>
      <c r="Q38" t="s">
        <v>349</v>
      </c>
      <c r="R38">
        <v>37</v>
      </c>
      <c r="S38">
        <v>4743.650729</v>
      </c>
      <c r="T38" t="s">
        <v>315</v>
      </c>
    </row>
    <row r="39" spans="1:20" x14ac:dyDescent="0.2">
      <c r="A39">
        <v>55</v>
      </c>
      <c r="B39">
        <v>2041.075822</v>
      </c>
      <c r="C39" t="s">
        <v>95</v>
      </c>
      <c r="D39" t="s">
        <v>83</v>
      </c>
      <c r="E39" t="s">
        <v>83</v>
      </c>
      <c r="F39" t="s">
        <v>83</v>
      </c>
      <c r="G39" t="s">
        <v>315</v>
      </c>
      <c r="H39" t="s">
        <v>21</v>
      </c>
      <c r="I39">
        <v>1</v>
      </c>
      <c r="J39" s="15">
        <f t="shared" si="8"/>
        <v>3017118.2800803999</v>
      </c>
      <c r="K39" s="15">
        <f t="shared" si="9"/>
        <v>30171182.800803997</v>
      </c>
      <c r="L39" t="s">
        <v>315</v>
      </c>
      <c r="M39" t="s">
        <v>23</v>
      </c>
      <c r="N39" t="s">
        <v>23</v>
      </c>
      <c r="O39" t="s">
        <v>34</v>
      </c>
      <c r="P39" t="s">
        <v>24</v>
      </c>
      <c r="Q39" t="s">
        <v>349</v>
      </c>
      <c r="R39">
        <v>38</v>
      </c>
      <c r="S39">
        <v>2041.075822</v>
      </c>
      <c r="T39" t="s">
        <v>315</v>
      </c>
    </row>
    <row r="40" spans="1:20" x14ac:dyDescent="0.2">
      <c r="A40">
        <v>56</v>
      </c>
      <c r="B40">
        <v>3588.2448770000001</v>
      </c>
      <c r="C40" t="s">
        <v>96</v>
      </c>
      <c r="D40" t="s">
        <v>97</v>
      </c>
      <c r="E40" t="s">
        <v>97</v>
      </c>
      <c r="F40" t="s">
        <v>97</v>
      </c>
      <c r="G40" t="s">
        <v>315</v>
      </c>
      <c r="H40" t="s">
        <v>21</v>
      </c>
      <c r="I40">
        <v>1</v>
      </c>
      <c r="J40" s="15">
        <f t="shared" si="8"/>
        <v>5304143.5771814007</v>
      </c>
      <c r="K40" s="15">
        <f t="shared" si="9"/>
        <v>53041435.771814004</v>
      </c>
      <c r="L40" t="s">
        <v>315</v>
      </c>
      <c r="M40" t="s">
        <v>22</v>
      </c>
      <c r="N40" t="s">
        <v>23</v>
      </c>
      <c r="O40" t="s">
        <v>34</v>
      </c>
      <c r="P40" t="s">
        <v>24</v>
      </c>
      <c r="Q40" t="s">
        <v>349</v>
      </c>
      <c r="R40">
        <v>39</v>
      </c>
      <c r="S40">
        <v>3588.2448770000001</v>
      </c>
      <c r="T40" t="s">
        <v>315</v>
      </c>
    </row>
    <row r="41" spans="1:20" x14ac:dyDescent="0.2">
      <c r="A41">
        <v>57</v>
      </c>
      <c r="B41">
        <v>8154.8509800000002</v>
      </c>
      <c r="C41" t="s">
        <v>98</v>
      </c>
      <c r="D41" t="s">
        <v>99</v>
      </c>
      <c r="E41" t="s">
        <v>99</v>
      </c>
      <c r="F41" t="s">
        <v>99</v>
      </c>
      <c r="G41" t="s">
        <v>315</v>
      </c>
      <c r="H41" t="s">
        <v>21</v>
      </c>
      <c r="I41">
        <v>1</v>
      </c>
      <c r="J41" s="15">
        <f t="shared" si="8"/>
        <v>12054500.718636002</v>
      </c>
      <c r="K41" s="15">
        <f t="shared" si="9"/>
        <v>120545007.18636002</v>
      </c>
      <c r="L41" t="s">
        <v>315</v>
      </c>
      <c r="M41" t="s">
        <v>23</v>
      </c>
      <c r="N41" t="s">
        <v>22</v>
      </c>
      <c r="O41" t="s">
        <v>315</v>
      </c>
      <c r="P41" t="s">
        <v>24</v>
      </c>
      <c r="Q41" t="s">
        <v>349</v>
      </c>
      <c r="R41">
        <v>40</v>
      </c>
      <c r="S41">
        <v>8154.8509800000002</v>
      </c>
      <c r="T41" t="s">
        <v>315</v>
      </c>
    </row>
    <row r="42" spans="1:20" x14ac:dyDescent="0.2">
      <c r="A42">
        <v>58</v>
      </c>
      <c r="B42">
        <v>2856.132267</v>
      </c>
      <c r="C42" t="s">
        <v>100</v>
      </c>
      <c r="D42" t="s">
        <v>99</v>
      </c>
      <c r="E42" t="s">
        <v>99</v>
      </c>
      <c r="F42" t="s">
        <v>99</v>
      </c>
      <c r="G42" t="s">
        <v>315</v>
      </c>
      <c r="H42" t="s">
        <v>21</v>
      </c>
      <c r="I42">
        <v>1</v>
      </c>
      <c r="J42" s="15">
        <f t="shared" si="8"/>
        <v>4221934.7170794001</v>
      </c>
      <c r="K42" s="15">
        <f t="shared" si="9"/>
        <v>42219347.170794003</v>
      </c>
      <c r="L42" t="s">
        <v>315</v>
      </c>
      <c r="M42" t="s">
        <v>23</v>
      </c>
      <c r="N42" t="s">
        <v>22</v>
      </c>
      <c r="O42" t="s">
        <v>315</v>
      </c>
      <c r="P42" t="s">
        <v>24</v>
      </c>
      <c r="Q42" t="s">
        <v>349</v>
      </c>
      <c r="R42">
        <v>41</v>
      </c>
      <c r="S42">
        <v>2856.132267</v>
      </c>
      <c r="T42" t="s">
        <v>315</v>
      </c>
    </row>
    <row r="43" spans="1:20" x14ac:dyDescent="0.2">
      <c r="A43">
        <v>59</v>
      </c>
      <c r="B43">
        <v>5190.4727300000004</v>
      </c>
      <c r="C43" t="s">
        <v>101</v>
      </c>
      <c r="D43" t="s">
        <v>99</v>
      </c>
      <c r="E43" t="s">
        <v>99</v>
      </c>
      <c r="F43" t="s">
        <v>99</v>
      </c>
      <c r="G43" t="s">
        <v>315</v>
      </c>
      <c r="H43" t="s">
        <v>21</v>
      </c>
      <c r="I43">
        <v>1</v>
      </c>
      <c r="J43" s="15">
        <f t="shared" si="8"/>
        <v>7672556.7894860022</v>
      </c>
      <c r="K43" s="15">
        <f t="shared" si="9"/>
        <v>76725567.894860014</v>
      </c>
      <c r="L43" t="s">
        <v>315</v>
      </c>
      <c r="M43" t="s">
        <v>23</v>
      </c>
      <c r="N43" t="s">
        <v>22</v>
      </c>
      <c r="O43" t="s">
        <v>315</v>
      </c>
      <c r="P43" t="s">
        <v>24</v>
      </c>
      <c r="Q43" t="s">
        <v>349</v>
      </c>
      <c r="R43">
        <v>42</v>
      </c>
      <c r="S43">
        <v>5190.4727300000004</v>
      </c>
      <c r="T43" t="s">
        <v>315</v>
      </c>
    </row>
    <row r="44" spans="1:20" x14ac:dyDescent="0.2">
      <c r="A44">
        <v>60</v>
      </c>
      <c r="B44">
        <v>7047.5056619999996</v>
      </c>
      <c r="C44" t="s">
        <v>102</v>
      </c>
      <c r="D44" t="s">
        <v>99</v>
      </c>
      <c r="E44" t="s">
        <v>99</v>
      </c>
      <c r="F44" t="s">
        <v>99</v>
      </c>
      <c r="G44" t="s">
        <v>315</v>
      </c>
      <c r="H44" t="s">
        <v>21</v>
      </c>
      <c r="I44">
        <v>1</v>
      </c>
      <c r="J44" s="15">
        <f t="shared" si="8"/>
        <v>10417622.8695684</v>
      </c>
      <c r="K44" s="15">
        <f t="shared" si="9"/>
        <v>104176228.695684</v>
      </c>
      <c r="L44" t="s">
        <v>315</v>
      </c>
      <c r="M44" t="s">
        <v>23</v>
      </c>
      <c r="N44" t="s">
        <v>22</v>
      </c>
      <c r="O44" t="s">
        <v>315</v>
      </c>
      <c r="P44" t="s">
        <v>24</v>
      </c>
      <c r="Q44" t="s">
        <v>349</v>
      </c>
      <c r="R44">
        <v>43</v>
      </c>
      <c r="S44">
        <v>7047.5056619999996</v>
      </c>
      <c r="T44" t="s">
        <v>315</v>
      </c>
    </row>
    <row r="45" spans="1:20" x14ac:dyDescent="0.2">
      <c r="A45">
        <v>61</v>
      </c>
      <c r="B45">
        <v>7665.3518199999999</v>
      </c>
      <c r="C45" t="s">
        <v>103</v>
      </c>
      <c r="D45" t="s">
        <v>31</v>
      </c>
      <c r="E45" t="s">
        <v>31</v>
      </c>
      <c r="F45" t="s">
        <v>31</v>
      </c>
      <c r="G45" t="s">
        <v>315</v>
      </c>
      <c r="H45" t="s">
        <v>21</v>
      </c>
      <c r="I45">
        <v>1</v>
      </c>
      <c r="J45" s="15">
        <f t="shared" si="8"/>
        <v>11330923.060324</v>
      </c>
      <c r="K45" s="15">
        <f t="shared" si="9"/>
        <v>113309230.60324</v>
      </c>
      <c r="L45" t="s">
        <v>315</v>
      </c>
      <c r="M45" t="s">
        <v>23</v>
      </c>
      <c r="N45" t="s">
        <v>22</v>
      </c>
      <c r="O45" t="s">
        <v>315</v>
      </c>
      <c r="P45" t="s">
        <v>24</v>
      </c>
      <c r="Q45" t="s">
        <v>349</v>
      </c>
      <c r="R45">
        <v>44</v>
      </c>
      <c r="S45">
        <v>7665.3518199999999</v>
      </c>
      <c r="T45" t="s">
        <v>315</v>
      </c>
    </row>
    <row r="46" spans="1:20" x14ac:dyDescent="0.2">
      <c r="A46">
        <v>62</v>
      </c>
      <c r="B46">
        <v>1471.9302540000001</v>
      </c>
      <c r="C46" t="s">
        <v>104</v>
      </c>
      <c r="D46" t="s">
        <v>105</v>
      </c>
      <c r="E46" t="s">
        <v>106</v>
      </c>
      <c r="F46" t="s">
        <v>107</v>
      </c>
      <c r="G46" t="s">
        <v>315</v>
      </c>
      <c r="H46" t="s">
        <v>21</v>
      </c>
      <c r="I46">
        <v>1</v>
      </c>
      <c r="J46" s="14">
        <v>100000</v>
      </c>
      <c r="K46" s="14">
        <v>16000000</v>
      </c>
      <c r="L46" t="s">
        <v>315</v>
      </c>
      <c r="M46" t="s">
        <v>23</v>
      </c>
      <c r="N46" t="s">
        <v>23</v>
      </c>
      <c r="O46" t="s">
        <v>34</v>
      </c>
      <c r="P46" t="s">
        <v>24</v>
      </c>
      <c r="Q46" t="s">
        <v>349</v>
      </c>
      <c r="R46">
        <v>45</v>
      </c>
      <c r="S46">
        <v>1471.9302540000001</v>
      </c>
      <c r="T46" t="s">
        <v>315</v>
      </c>
    </row>
    <row r="47" spans="1:20" x14ac:dyDescent="0.2">
      <c r="A47">
        <v>63</v>
      </c>
      <c r="B47">
        <v>769.02570200000002</v>
      </c>
      <c r="C47" t="s">
        <v>108</v>
      </c>
      <c r="D47" t="s">
        <v>109</v>
      </c>
      <c r="E47" t="s">
        <v>109</v>
      </c>
      <c r="F47" t="s">
        <v>109</v>
      </c>
      <c r="G47" t="s">
        <v>110</v>
      </c>
      <c r="H47" t="s">
        <v>21</v>
      </c>
      <c r="I47">
        <v>1</v>
      </c>
      <c r="J47" s="15">
        <f>K47*0.1</f>
        <v>1136773.7926964001</v>
      </c>
      <c r="K47" s="15">
        <f>(S47/1000)*14782000</f>
        <v>11367737.926964</v>
      </c>
      <c r="L47" t="s">
        <v>315</v>
      </c>
      <c r="M47" t="s">
        <v>23</v>
      </c>
      <c r="N47" t="s">
        <v>22</v>
      </c>
      <c r="O47" t="s">
        <v>34</v>
      </c>
      <c r="P47" t="s">
        <v>24</v>
      </c>
      <c r="Q47" t="s">
        <v>349</v>
      </c>
      <c r="R47">
        <v>46</v>
      </c>
      <c r="S47">
        <v>769.02570200000002</v>
      </c>
      <c r="T47" t="s">
        <v>315</v>
      </c>
    </row>
    <row r="48" spans="1:20" x14ac:dyDescent="0.2">
      <c r="A48">
        <v>64</v>
      </c>
      <c r="B48">
        <v>4442.605294</v>
      </c>
      <c r="C48" t="s">
        <v>111</v>
      </c>
      <c r="D48" t="s">
        <v>112</v>
      </c>
      <c r="E48" t="s">
        <v>112</v>
      </c>
      <c r="F48" t="s">
        <v>112</v>
      </c>
      <c r="G48" t="s">
        <v>315</v>
      </c>
      <c r="H48" t="s">
        <v>43</v>
      </c>
      <c r="I48">
        <v>2</v>
      </c>
      <c r="J48" s="14">
        <v>4005000</v>
      </c>
      <c r="K48" s="14">
        <v>72884000</v>
      </c>
      <c r="L48" s="6">
        <v>46023</v>
      </c>
      <c r="M48" t="s">
        <v>22</v>
      </c>
      <c r="N48" t="s">
        <v>23</v>
      </c>
      <c r="O48" t="s">
        <v>34</v>
      </c>
      <c r="P48" t="s">
        <v>24</v>
      </c>
      <c r="Q48" t="s">
        <v>349</v>
      </c>
      <c r="R48">
        <v>47</v>
      </c>
      <c r="S48">
        <v>4442.605294</v>
      </c>
      <c r="T48" t="s">
        <v>315</v>
      </c>
    </row>
    <row r="49" spans="1:20" x14ac:dyDescent="0.2">
      <c r="A49">
        <v>71</v>
      </c>
      <c r="B49">
        <v>5734.7162749999998</v>
      </c>
      <c r="C49" t="s">
        <v>113</v>
      </c>
      <c r="D49" t="s">
        <v>112</v>
      </c>
      <c r="E49" t="s">
        <v>20</v>
      </c>
      <c r="F49" t="s">
        <v>112</v>
      </c>
      <c r="G49" t="s">
        <v>114</v>
      </c>
      <c r="H49" t="s">
        <v>21</v>
      </c>
      <c r="I49">
        <v>1</v>
      </c>
      <c r="J49" s="15">
        <f t="shared" ref="J49:J50" si="10">K49*0.1</f>
        <v>8477057.5977049991</v>
      </c>
      <c r="K49" s="15">
        <f t="shared" ref="K49:K50" si="11">(S49/1000)*14782000</f>
        <v>84770575.977049991</v>
      </c>
      <c r="L49" t="s">
        <v>315</v>
      </c>
      <c r="M49" t="s">
        <v>23</v>
      </c>
      <c r="N49" t="s">
        <v>22</v>
      </c>
      <c r="O49" t="s">
        <v>34</v>
      </c>
      <c r="P49" t="s">
        <v>24</v>
      </c>
      <c r="Q49" t="s">
        <v>349</v>
      </c>
      <c r="R49">
        <v>48</v>
      </c>
      <c r="S49">
        <v>5734.7162749999998</v>
      </c>
      <c r="T49" t="s">
        <v>315</v>
      </c>
    </row>
    <row r="50" spans="1:20" x14ac:dyDescent="0.2">
      <c r="A50">
        <v>72</v>
      </c>
      <c r="B50">
        <v>5372.5890870000003</v>
      </c>
      <c r="C50" t="s">
        <v>115</v>
      </c>
      <c r="D50" t="s">
        <v>116</v>
      </c>
      <c r="E50" t="s">
        <v>20</v>
      </c>
      <c r="F50" t="s">
        <v>116</v>
      </c>
      <c r="G50" t="s">
        <v>315</v>
      </c>
      <c r="H50" t="s">
        <v>21</v>
      </c>
      <c r="I50">
        <v>1</v>
      </c>
      <c r="J50" s="15">
        <f t="shared" si="10"/>
        <v>7941761.1884034015</v>
      </c>
      <c r="K50" s="15">
        <f t="shared" si="11"/>
        <v>79417611.884034008</v>
      </c>
      <c r="L50" t="s">
        <v>315</v>
      </c>
      <c r="M50" t="s">
        <v>22</v>
      </c>
      <c r="N50" t="s">
        <v>23</v>
      </c>
      <c r="O50" t="s">
        <v>34</v>
      </c>
      <c r="P50" t="s">
        <v>24</v>
      </c>
      <c r="Q50" t="s">
        <v>349</v>
      </c>
      <c r="R50">
        <v>49</v>
      </c>
      <c r="S50">
        <v>5372.5890870000003</v>
      </c>
      <c r="T50" t="s">
        <v>315</v>
      </c>
    </row>
    <row r="51" spans="1:20" x14ac:dyDescent="0.2">
      <c r="A51">
        <v>73</v>
      </c>
      <c r="B51">
        <v>603.24826499999995</v>
      </c>
      <c r="C51" t="s">
        <v>117</v>
      </c>
      <c r="D51" t="s">
        <v>118</v>
      </c>
      <c r="E51" t="s">
        <v>20</v>
      </c>
      <c r="F51" t="s">
        <v>119</v>
      </c>
      <c r="G51" t="s">
        <v>120</v>
      </c>
      <c r="H51" t="s">
        <v>121</v>
      </c>
      <c r="I51">
        <v>8</v>
      </c>
      <c r="J51" s="14">
        <v>700000</v>
      </c>
      <c r="K51" s="14">
        <v>21000000</v>
      </c>
      <c r="L51" s="6">
        <v>45229</v>
      </c>
      <c r="M51" t="s">
        <v>22</v>
      </c>
      <c r="N51" t="s">
        <v>23</v>
      </c>
      <c r="O51" t="s">
        <v>34</v>
      </c>
      <c r="P51" t="s">
        <v>122</v>
      </c>
      <c r="Q51" t="s">
        <v>350</v>
      </c>
      <c r="R51">
        <v>50</v>
      </c>
      <c r="S51">
        <v>603.24826499999995</v>
      </c>
      <c r="T51" t="s">
        <v>315</v>
      </c>
    </row>
    <row r="52" spans="1:20" x14ac:dyDescent="0.2">
      <c r="A52">
        <v>74</v>
      </c>
      <c r="B52">
        <v>172.60714300000001</v>
      </c>
      <c r="C52" t="s">
        <v>123</v>
      </c>
      <c r="D52" t="s">
        <v>119</v>
      </c>
      <c r="E52" t="s">
        <v>119</v>
      </c>
      <c r="F52" t="s">
        <v>119</v>
      </c>
      <c r="G52" t="s">
        <v>124</v>
      </c>
      <c r="H52" t="s">
        <v>121</v>
      </c>
      <c r="I52">
        <v>8</v>
      </c>
      <c r="J52" s="14">
        <v>2100000</v>
      </c>
      <c r="K52" s="14">
        <v>36000000</v>
      </c>
      <c r="L52" s="6">
        <v>45229</v>
      </c>
      <c r="M52" t="s">
        <v>23</v>
      </c>
      <c r="N52" t="s">
        <v>23</v>
      </c>
      <c r="O52" t="s">
        <v>34</v>
      </c>
      <c r="P52" t="s">
        <v>122</v>
      </c>
      <c r="Q52" t="s">
        <v>350</v>
      </c>
      <c r="R52">
        <v>51</v>
      </c>
      <c r="S52">
        <v>172.60714300000001</v>
      </c>
      <c r="T52" t="s">
        <v>315</v>
      </c>
    </row>
    <row r="53" spans="1:20" x14ac:dyDescent="0.2">
      <c r="A53">
        <v>75</v>
      </c>
      <c r="B53">
        <v>1121.6925209999999</v>
      </c>
      <c r="C53" t="s">
        <v>125</v>
      </c>
      <c r="D53" t="s">
        <v>119</v>
      </c>
      <c r="E53" t="s">
        <v>126</v>
      </c>
      <c r="F53" t="s">
        <v>119</v>
      </c>
      <c r="G53" t="s">
        <v>127</v>
      </c>
      <c r="H53" t="s">
        <v>73</v>
      </c>
      <c r="I53">
        <v>5</v>
      </c>
      <c r="J53" s="14">
        <v>1000000</v>
      </c>
      <c r="K53" s="14">
        <v>13000000</v>
      </c>
      <c r="L53" s="6">
        <v>45383</v>
      </c>
      <c r="M53" t="s">
        <v>22</v>
      </c>
      <c r="N53" t="s">
        <v>23</v>
      </c>
      <c r="O53" t="s">
        <v>34</v>
      </c>
      <c r="P53" t="s">
        <v>39</v>
      </c>
      <c r="Q53" t="s">
        <v>354</v>
      </c>
      <c r="R53">
        <v>52</v>
      </c>
      <c r="S53">
        <v>1121.6925209999999</v>
      </c>
      <c r="T53" t="s">
        <v>315</v>
      </c>
    </row>
    <row r="54" spans="1:20" x14ac:dyDescent="0.2">
      <c r="A54">
        <v>76</v>
      </c>
      <c r="B54">
        <v>10283.789937</v>
      </c>
      <c r="C54" t="s">
        <v>128</v>
      </c>
      <c r="D54" t="s">
        <v>119</v>
      </c>
      <c r="E54" t="s">
        <v>119</v>
      </c>
      <c r="F54" t="s">
        <v>119</v>
      </c>
      <c r="G54" t="s">
        <v>129</v>
      </c>
      <c r="H54" t="s">
        <v>21</v>
      </c>
      <c r="I54">
        <v>1</v>
      </c>
      <c r="J54" s="14">
        <v>1000000</v>
      </c>
      <c r="K54" s="14">
        <v>10000000</v>
      </c>
      <c r="L54" s="6">
        <v>45292</v>
      </c>
      <c r="M54" t="s">
        <v>23</v>
      </c>
      <c r="N54" t="s">
        <v>23</v>
      </c>
      <c r="O54" t="s">
        <v>34</v>
      </c>
      <c r="P54" t="s">
        <v>177</v>
      </c>
      <c r="Q54" t="s">
        <v>352</v>
      </c>
      <c r="R54">
        <v>53</v>
      </c>
      <c r="S54">
        <v>10283.789937</v>
      </c>
      <c r="T54" t="s">
        <v>315</v>
      </c>
    </row>
    <row r="55" spans="1:20" x14ac:dyDescent="0.2">
      <c r="A55">
        <v>77</v>
      </c>
      <c r="B55">
        <v>43770.730998999999</v>
      </c>
      <c r="C55" t="s">
        <v>130</v>
      </c>
      <c r="D55" t="s">
        <v>131</v>
      </c>
      <c r="E55" t="s">
        <v>20</v>
      </c>
      <c r="F55" t="s">
        <v>132</v>
      </c>
      <c r="G55" t="s">
        <v>133</v>
      </c>
      <c r="H55" t="s">
        <v>21</v>
      </c>
      <c r="I55">
        <v>1</v>
      </c>
      <c r="J55" s="15">
        <f t="shared" ref="J55:J69" si="12">K55*0.1</f>
        <v>64701894.562721804</v>
      </c>
      <c r="K55" s="15">
        <f t="shared" ref="K55:K69" si="13">(S55/1000)*14782000</f>
        <v>647018945.62721801</v>
      </c>
      <c r="L55" t="s">
        <v>315</v>
      </c>
      <c r="M55" t="s">
        <v>23</v>
      </c>
      <c r="N55" t="s">
        <v>22</v>
      </c>
      <c r="O55" t="s">
        <v>34</v>
      </c>
      <c r="P55" t="s">
        <v>24</v>
      </c>
      <c r="Q55" t="s">
        <v>349</v>
      </c>
      <c r="R55">
        <v>54</v>
      </c>
      <c r="S55">
        <v>43770.730998999999</v>
      </c>
      <c r="T55" t="s">
        <v>315</v>
      </c>
    </row>
    <row r="56" spans="1:20" x14ac:dyDescent="0.2">
      <c r="A56">
        <v>79</v>
      </c>
      <c r="B56">
        <v>9363.8923159999995</v>
      </c>
      <c r="C56" t="s">
        <v>134</v>
      </c>
      <c r="D56" t="s">
        <v>135</v>
      </c>
      <c r="E56" t="s">
        <v>135</v>
      </c>
      <c r="F56" t="s">
        <v>135</v>
      </c>
      <c r="G56" t="s">
        <v>315</v>
      </c>
      <c r="H56" t="s">
        <v>21</v>
      </c>
      <c r="I56">
        <v>1</v>
      </c>
      <c r="J56" s="15">
        <f t="shared" si="12"/>
        <v>13841705.6215112</v>
      </c>
      <c r="K56" s="15">
        <f t="shared" si="13"/>
        <v>138417056.215112</v>
      </c>
      <c r="L56" t="s">
        <v>315</v>
      </c>
      <c r="M56" t="s">
        <v>23</v>
      </c>
      <c r="N56" t="s">
        <v>23</v>
      </c>
      <c r="O56" t="s">
        <v>34</v>
      </c>
      <c r="P56" t="s">
        <v>24</v>
      </c>
      <c r="Q56" t="s">
        <v>349</v>
      </c>
      <c r="R56">
        <v>55</v>
      </c>
      <c r="S56">
        <v>9363.8923159999995</v>
      </c>
      <c r="T56" t="s">
        <v>315</v>
      </c>
    </row>
    <row r="57" spans="1:20" x14ac:dyDescent="0.2">
      <c r="A57">
        <v>80</v>
      </c>
      <c r="B57">
        <v>12314.865016</v>
      </c>
      <c r="C57" t="s">
        <v>136</v>
      </c>
      <c r="D57" t="s">
        <v>137</v>
      </c>
      <c r="E57" t="s">
        <v>138</v>
      </c>
      <c r="F57" t="s">
        <v>137</v>
      </c>
      <c r="G57" t="s">
        <v>315</v>
      </c>
      <c r="H57" t="s">
        <v>21</v>
      </c>
      <c r="I57">
        <v>1</v>
      </c>
      <c r="J57" s="15">
        <f t="shared" si="12"/>
        <v>364076.66933302407</v>
      </c>
      <c r="K57" s="15">
        <f>(S57/1000)*14782000/50</f>
        <v>3640766.6933302404</v>
      </c>
      <c r="L57" t="s">
        <v>315</v>
      </c>
      <c r="M57" t="s">
        <v>23</v>
      </c>
      <c r="N57" t="s">
        <v>23</v>
      </c>
      <c r="O57" t="s">
        <v>34</v>
      </c>
      <c r="P57" t="s">
        <v>139</v>
      </c>
      <c r="Q57" t="s">
        <v>353</v>
      </c>
      <c r="R57">
        <v>56</v>
      </c>
      <c r="S57">
        <v>12314.865016</v>
      </c>
      <c r="T57" t="s">
        <v>315</v>
      </c>
    </row>
    <row r="58" spans="1:20" x14ac:dyDescent="0.2">
      <c r="A58">
        <v>81</v>
      </c>
      <c r="B58">
        <v>3315.4640650000001</v>
      </c>
      <c r="C58" t="s">
        <v>98</v>
      </c>
      <c r="D58" t="s">
        <v>140</v>
      </c>
      <c r="E58" t="s">
        <v>140</v>
      </c>
      <c r="F58" t="s">
        <v>140</v>
      </c>
      <c r="G58" t="s">
        <v>141</v>
      </c>
      <c r="H58" t="s">
        <v>21</v>
      </c>
      <c r="I58">
        <v>1</v>
      </c>
      <c r="J58" s="15">
        <f t="shared" si="12"/>
        <v>4900918.9808830004</v>
      </c>
      <c r="K58" s="15">
        <f t="shared" si="13"/>
        <v>49009189.80883</v>
      </c>
      <c r="L58" t="s">
        <v>315</v>
      </c>
      <c r="M58" t="s">
        <v>23</v>
      </c>
      <c r="N58" t="s">
        <v>22</v>
      </c>
      <c r="O58" t="s">
        <v>34</v>
      </c>
      <c r="P58" t="s">
        <v>24</v>
      </c>
      <c r="Q58" t="s">
        <v>349</v>
      </c>
      <c r="R58">
        <v>57</v>
      </c>
      <c r="S58">
        <v>3315.4640650000001</v>
      </c>
      <c r="T58" t="s">
        <v>315</v>
      </c>
    </row>
    <row r="59" spans="1:20" x14ac:dyDescent="0.2">
      <c r="A59">
        <v>82</v>
      </c>
      <c r="B59">
        <v>1377.7671660000001</v>
      </c>
      <c r="C59" t="s">
        <v>98</v>
      </c>
      <c r="D59" t="s">
        <v>140</v>
      </c>
      <c r="E59" t="s">
        <v>140</v>
      </c>
      <c r="F59" t="s">
        <v>140</v>
      </c>
      <c r="G59" t="s">
        <v>114</v>
      </c>
      <c r="H59" t="s">
        <v>21</v>
      </c>
      <c r="I59">
        <v>1</v>
      </c>
      <c r="J59" s="15">
        <f t="shared" si="12"/>
        <v>2036615.4247812005</v>
      </c>
      <c r="K59" s="15">
        <f t="shared" si="13"/>
        <v>20366154.247812003</v>
      </c>
      <c r="L59" t="s">
        <v>315</v>
      </c>
      <c r="M59" t="s">
        <v>23</v>
      </c>
      <c r="N59" t="s">
        <v>22</v>
      </c>
      <c r="O59" t="s">
        <v>34</v>
      </c>
      <c r="P59" t="s">
        <v>24</v>
      </c>
      <c r="Q59" t="s">
        <v>349</v>
      </c>
      <c r="R59">
        <v>58</v>
      </c>
      <c r="S59">
        <v>1377.7671660000001</v>
      </c>
      <c r="T59" t="s">
        <v>315</v>
      </c>
    </row>
    <row r="60" spans="1:20" x14ac:dyDescent="0.2">
      <c r="A60">
        <v>83</v>
      </c>
      <c r="B60">
        <v>5473.1247480000002</v>
      </c>
      <c r="C60" t="s">
        <v>98</v>
      </c>
      <c r="D60" t="s">
        <v>140</v>
      </c>
      <c r="E60" t="s">
        <v>140</v>
      </c>
      <c r="F60" t="s">
        <v>140</v>
      </c>
      <c r="G60" t="s">
        <v>142</v>
      </c>
      <c r="H60" t="s">
        <v>21</v>
      </c>
      <c r="I60">
        <v>1</v>
      </c>
      <c r="J60" s="15">
        <f t="shared" si="12"/>
        <v>8090373.0024936013</v>
      </c>
      <c r="K60" s="15">
        <f t="shared" si="13"/>
        <v>80903730.024936005</v>
      </c>
      <c r="L60" t="s">
        <v>315</v>
      </c>
      <c r="M60" t="s">
        <v>23</v>
      </c>
      <c r="N60" t="s">
        <v>22</v>
      </c>
      <c r="O60" t="s">
        <v>34</v>
      </c>
      <c r="P60" t="s">
        <v>24</v>
      </c>
      <c r="Q60" t="s">
        <v>349</v>
      </c>
      <c r="R60">
        <v>59</v>
      </c>
      <c r="S60">
        <v>5473.1247480000002</v>
      </c>
      <c r="T60" t="s">
        <v>315</v>
      </c>
    </row>
    <row r="61" spans="1:20" x14ac:dyDescent="0.2">
      <c r="A61">
        <v>84</v>
      </c>
      <c r="B61">
        <v>7867.4786439999998</v>
      </c>
      <c r="C61" t="s">
        <v>143</v>
      </c>
      <c r="D61" t="s">
        <v>144</v>
      </c>
      <c r="E61" t="s">
        <v>145</v>
      </c>
      <c r="F61" t="s">
        <v>144</v>
      </c>
      <c r="G61" t="s">
        <v>315</v>
      </c>
      <c r="H61" t="s">
        <v>21</v>
      </c>
      <c r="I61">
        <v>1</v>
      </c>
      <c r="J61" s="15">
        <f t="shared" si="12"/>
        <v>11629706.931560801</v>
      </c>
      <c r="K61" s="15">
        <f t="shared" si="13"/>
        <v>116297069.31560801</v>
      </c>
      <c r="L61" s="6">
        <v>46023</v>
      </c>
      <c r="M61" t="s">
        <v>23</v>
      </c>
      <c r="N61" t="s">
        <v>23</v>
      </c>
      <c r="O61" t="s">
        <v>34</v>
      </c>
      <c r="P61" t="s">
        <v>39</v>
      </c>
      <c r="Q61" t="s">
        <v>354</v>
      </c>
      <c r="R61">
        <v>60</v>
      </c>
      <c r="S61">
        <v>7867.4786439999998</v>
      </c>
      <c r="T61" t="s">
        <v>315</v>
      </c>
    </row>
    <row r="62" spans="1:20" x14ac:dyDescent="0.2">
      <c r="A62">
        <v>85</v>
      </c>
      <c r="B62">
        <v>7065.8884349999998</v>
      </c>
      <c r="C62" t="s">
        <v>146</v>
      </c>
      <c r="D62" t="s">
        <v>144</v>
      </c>
      <c r="E62" t="s">
        <v>144</v>
      </c>
      <c r="F62" t="s">
        <v>144</v>
      </c>
      <c r="G62" t="s">
        <v>315</v>
      </c>
      <c r="H62" t="s">
        <v>21</v>
      </c>
      <c r="I62">
        <v>1</v>
      </c>
      <c r="J62" s="15">
        <f t="shared" si="12"/>
        <v>3603.6031018499998</v>
      </c>
      <c r="K62" s="15">
        <f>(S62/1000)*5100</f>
        <v>36036.031018499998</v>
      </c>
      <c r="L62" s="6">
        <v>45658</v>
      </c>
      <c r="M62" t="s">
        <v>23</v>
      </c>
      <c r="N62" t="s">
        <v>23</v>
      </c>
      <c r="O62" t="s">
        <v>34</v>
      </c>
      <c r="P62" t="s">
        <v>359</v>
      </c>
      <c r="Q62" t="s">
        <v>351</v>
      </c>
      <c r="R62">
        <v>61</v>
      </c>
      <c r="S62">
        <v>7065.8884349999998</v>
      </c>
      <c r="T62" t="s">
        <v>315</v>
      </c>
    </row>
    <row r="63" spans="1:20" x14ac:dyDescent="0.2">
      <c r="A63">
        <v>86</v>
      </c>
      <c r="B63">
        <v>3287.0981750000001</v>
      </c>
      <c r="C63" t="s">
        <v>148</v>
      </c>
      <c r="D63" t="s">
        <v>144</v>
      </c>
      <c r="E63" t="s">
        <v>144</v>
      </c>
      <c r="F63" t="s">
        <v>144</v>
      </c>
      <c r="G63" t="s">
        <v>315</v>
      </c>
      <c r="H63" t="s">
        <v>21</v>
      </c>
      <c r="I63">
        <v>1</v>
      </c>
      <c r="J63" s="15">
        <f t="shared" si="12"/>
        <v>4858988.5222850004</v>
      </c>
      <c r="K63" s="15">
        <f t="shared" si="13"/>
        <v>48589885.222850002</v>
      </c>
      <c r="L63" s="6">
        <v>46753</v>
      </c>
      <c r="M63" t="s">
        <v>23</v>
      </c>
      <c r="N63" t="s">
        <v>23</v>
      </c>
      <c r="O63" t="s">
        <v>149</v>
      </c>
      <c r="P63" t="s">
        <v>24</v>
      </c>
      <c r="Q63" t="s">
        <v>349</v>
      </c>
      <c r="R63">
        <v>62</v>
      </c>
      <c r="S63">
        <v>3287.0981750000001</v>
      </c>
      <c r="T63" t="s">
        <v>315</v>
      </c>
    </row>
    <row r="64" spans="1:20" x14ac:dyDescent="0.2">
      <c r="A64">
        <v>87</v>
      </c>
      <c r="B64">
        <v>1645.3859460000001</v>
      </c>
      <c r="C64" t="s">
        <v>150</v>
      </c>
      <c r="D64" t="s">
        <v>144</v>
      </c>
      <c r="E64" t="s">
        <v>144</v>
      </c>
      <c r="F64" t="s">
        <v>144</v>
      </c>
      <c r="G64" t="s">
        <v>315</v>
      </c>
      <c r="H64" t="s">
        <v>21</v>
      </c>
      <c r="I64">
        <v>1</v>
      </c>
      <c r="J64" s="15">
        <f t="shared" si="12"/>
        <v>2432209.5053772004</v>
      </c>
      <c r="K64" s="15">
        <f t="shared" si="13"/>
        <v>24322095.053772002</v>
      </c>
      <c r="L64" s="6">
        <v>46753</v>
      </c>
      <c r="M64" t="s">
        <v>23</v>
      </c>
      <c r="N64" t="s">
        <v>23</v>
      </c>
      <c r="O64" t="s">
        <v>34</v>
      </c>
      <c r="P64" t="s">
        <v>39</v>
      </c>
      <c r="Q64" t="s">
        <v>354</v>
      </c>
      <c r="R64">
        <v>63</v>
      </c>
      <c r="S64">
        <v>1645.3859460000001</v>
      </c>
      <c r="T64" t="s">
        <v>315</v>
      </c>
    </row>
    <row r="65" spans="1:20" x14ac:dyDescent="0.2">
      <c r="A65">
        <v>88</v>
      </c>
      <c r="B65">
        <v>7773.216676</v>
      </c>
      <c r="C65" t="s">
        <v>151</v>
      </c>
      <c r="D65" t="s">
        <v>144</v>
      </c>
      <c r="E65" t="s">
        <v>144</v>
      </c>
      <c r="F65" t="s">
        <v>144</v>
      </c>
      <c r="G65" t="s">
        <v>315</v>
      </c>
      <c r="H65" t="s">
        <v>21</v>
      </c>
      <c r="I65">
        <v>1</v>
      </c>
      <c r="J65" s="15">
        <f t="shared" si="12"/>
        <v>3964.3405047599999</v>
      </c>
      <c r="K65" s="15">
        <f>(S65/1000)*5100</f>
        <v>39643.405047599997</v>
      </c>
      <c r="L65" s="6">
        <v>45292</v>
      </c>
      <c r="M65" t="s">
        <v>23</v>
      </c>
      <c r="N65" t="s">
        <v>23</v>
      </c>
      <c r="O65" t="s">
        <v>34</v>
      </c>
      <c r="P65" t="s">
        <v>147</v>
      </c>
      <c r="Q65" t="s">
        <v>351</v>
      </c>
      <c r="R65">
        <v>64</v>
      </c>
      <c r="S65">
        <v>7773.216676</v>
      </c>
      <c r="T65" t="s">
        <v>315</v>
      </c>
    </row>
    <row r="66" spans="1:20" x14ac:dyDescent="0.2">
      <c r="A66">
        <v>89</v>
      </c>
      <c r="B66">
        <v>9279.3498569999992</v>
      </c>
      <c r="C66" t="s">
        <v>152</v>
      </c>
      <c r="D66" t="s">
        <v>144</v>
      </c>
      <c r="E66" t="s">
        <v>144</v>
      </c>
      <c r="F66" t="s">
        <v>144</v>
      </c>
      <c r="G66" t="s">
        <v>315</v>
      </c>
      <c r="H66" t="s">
        <v>21</v>
      </c>
      <c r="I66">
        <v>1</v>
      </c>
      <c r="J66" s="15">
        <f t="shared" si="12"/>
        <v>13716734.958617399</v>
      </c>
      <c r="K66" s="15">
        <f t="shared" si="13"/>
        <v>137167349.58617398</v>
      </c>
      <c r="L66" s="6">
        <v>46388</v>
      </c>
      <c r="M66" t="s">
        <v>23</v>
      </c>
      <c r="N66" t="s">
        <v>23</v>
      </c>
      <c r="O66" t="s">
        <v>34</v>
      </c>
      <c r="P66" s="16" t="s">
        <v>39</v>
      </c>
      <c r="Q66" t="s">
        <v>354</v>
      </c>
      <c r="R66">
        <v>65</v>
      </c>
      <c r="S66">
        <v>9279.3498569999992</v>
      </c>
      <c r="T66" t="s">
        <v>315</v>
      </c>
    </row>
    <row r="67" spans="1:20" x14ac:dyDescent="0.2">
      <c r="A67">
        <v>90</v>
      </c>
      <c r="B67">
        <v>2351.7742450000001</v>
      </c>
      <c r="C67" t="s">
        <v>154</v>
      </c>
      <c r="D67" t="s">
        <v>144</v>
      </c>
      <c r="E67" t="s">
        <v>144</v>
      </c>
      <c r="F67" t="s">
        <v>144</v>
      </c>
      <c r="G67" t="s">
        <v>315</v>
      </c>
      <c r="H67" t="s">
        <v>21</v>
      </c>
      <c r="I67">
        <v>1</v>
      </c>
      <c r="J67" s="15">
        <f t="shared" si="12"/>
        <v>3476392.6889590006</v>
      </c>
      <c r="K67" s="15">
        <f t="shared" si="13"/>
        <v>34763926.889590003</v>
      </c>
      <c r="L67" s="6">
        <v>46388</v>
      </c>
      <c r="M67" t="s">
        <v>23</v>
      </c>
      <c r="N67" t="s">
        <v>23</v>
      </c>
      <c r="O67" t="s">
        <v>34</v>
      </c>
      <c r="P67" t="s">
        <v>39</v>
      </c>
      <c r="Q67" t="s">
        <v>354</v>
      </c>
      <c r="R67">
        <v>66</v>
      </c>
      <c r="S67">
        <v>2351.7742450000001</v>
      </c>
      <c r="T67" t="s">
        <v>315</v>
      </c>
    </row>
    <row r="68" spans="1:20" x14ac:dyDescent="0.2">
      <c r="A68">
        <v>91</v>
      </c>
      <c r="B68">
        <v>43.365538999999998</v>
      </c>
      <c r="C68" t="s">
        <v>155</v>
      </c>
      <c r="D68" t="s">
        <v>144</v>
      </c>
      <c r="E68" t="s">
        <v>144</v>
      </c>
      <c r="F68" t="s">
        <v>144</v>
      </c>
      <c r="G68" t="s">
        <v>315</v>
      </c>
      <c r="H68" t="s">
        <v>21</v>
      </c>
      <c r="I68">
        <v>1</v>
      </c>
      <c r="J68" s="15">
        <f t="shared" si="12"/>
        <v>641029.39749800006</v>
      </c>
      <c r="K68" s="15">
        <f>(S68/1000)*14782000*10</f>
        <v>6410293.9749800004</v>
      </c>
      <c r="L68" t="s">
        <v>315</v>
      </c>
      <c r="M68" t="s">
        <v>23</v>
      </c>
      <c r="N68" t="s">
        <v>22</v>
      </c>
      <c r="O68" t="s">
        <v>315</v>
      </c>
      <c r="P68" t="s">
        <v>122</v>
      </c>
      <c r="Q68" t="s">
        <v>350</v>
      </c>
      <c r="R68">
        <v>67</v>
      </c>
      <c r="S68">
        <v>43.365538999999998</v>
      </c>
      <c r="T68" t="s">
        <v>315</v>
      </c>
    </row>
    <row r="69" spans="1:20" x14ac:dyDescent="0.2">
      <c r="A69">
        <v>92</v>
      </c>
      <c r="B69">
        <v>10937.849555999999</v>
      </c>
      <c r="C69" t="s">
        <v>156</v>
      </c>
      <c r="D69" t="s">
        <v>144</v>
      </c>
      <c r="E69" t="s">
        <v>144</v>
      </c>
      <c r="F69" t="s">
        <v>144</v>
      </c>
      <c r="G69" t="s">
        <v>315</v>
      </c>
      <c r="H69" t="s">
        <v>21</v>
      </c>
      <c r="I69">
        <v>1</v>
      </c>
      <c r="J69" s="15">
        <f t="shared" si="12"/>
        <v>16168329.213679202</v>
      </c>
      <c r="K69" s="15">
        <f t="shared" si="13"/>
        <v>161683292.136792</v>
      </c>
      <c r="L69" t="s">
        <v>315</v>
      </c>
      <c r="M69" t="s">
        <v>23</v>
      </c>
      <c r="N69" t="s">
        <v>23</v>
      </c>
      <c r="O69" t="s">
        <v>34</v>
      </c>
      <c r="P69" t="s">
        <v>24</v>
      </c>
      <c r="Q69" t="s">
        <v>349</v>
      </c>
      <c r="R69">
        <v>68</v>
      </c>
      <c r="S69">
        <v>10937.849555999999</v>
      </c>
      <c r="T69" t="s">
        <v>315</v>
      </c>
    </row>
    <row r="70" spans="1:20" x14ac:dyDescent="0.2">
      <c r="A70">
        <v>93</v>
      </c>
      <c r="B70">
        <v>1351.3499859999999</v>
      </c>
      <c r="C70" t="s">
        <v>157</v>
      </c>
      <c r="D70" t="s">
        <v>158</v>
      </c>
      <c r="E70" t="s">
        <v>158</v>
      </c>
      <c r="F70" t="s">
        <v>158</v>
      </c>
      <c r="G70" t="s">
        <v>315</v>
      </c>
      <c r="H70" t="s">
        <v>64</v>
      </c>
      <c r="I70">
        <v>3</v>
      </c>
      <c r="J70" s="14">
        <v>778000</v>
      </c>
      <c r="K70" s="14">
        <v>5500000</v>
      </c>
      <c r="L70" s="6">
        <v>45292</v>
      </c>
      <c r="M70" t="s">
        <v>22</v>
      </c>
      <c r="N70" t="s">
        <v>23</v>
      </c>
      <c r="O70" t="s">
        <v>34</v>
      </c>
      <c r="P70" t="s">
        <v>39</v>
      </c>
      <c r="Q70" t="s">
        <v>354</v>
      </c>
      <c r="R70">
        <v>69</v>
      </c>
      <c r="S70">
        <v>1351.3499859999999</v>
      </c>
      <c r="T70" t="s">
        <v>315</v>
      </c>
    </row>
    <row r="71" spans="1:20" x14ac:dyDescent="0.2">
      <c r="A71">
        <v>94</v>
      </c>
      <c r="B71">
        <v>35.997363999999997</v>
      </c>
      <c r="C71" t="s">
        <v>159</v>
      </c>
      <c r="D71" t="s">
        <v>158</v>
      </c>
      <c r="E71" t="s">
        <v>158</v>
      </c>
      <c r="F71" t="s">
        <v>158</v>
      </c>
      <c r="G71" t="s">
        <v>315</v>
      </c>
      <c r="H71" t="s">
        <v>64</v>
      </c>
      <c r="I71">
        <v>3</v>
      </c>
      <c r="J71" s="15">
        <f t="shared" ref="J71:J74" si="14">K71*0.1</f>
        <v>532113.03464799991</v>
      </c>
      <c r="K71" s="15">
        <f>(S71/1000)*14782000*10</f>
        <v>5321130.3464799989</v>
      </c>
      <c r="L71" s="6">
        <v>45292</v>
      </c>
      <c r="M71" t="s">
        <v>22</v>
      </c>
      <c r="N71" t="s">
        <v>23</v>
      </c>
      <c r="O71" t="s">
        <v>34</v>
      </c>
      <c r="P71" t="s">
        <v>122</v>
      </c>
      <c r="Q71" t="s">
        <v>350</v>
      </c>
      <c r="R71">
        <v>70</v>
      </c>
      <c r="S71">
        <v>35.997363999999997</v>
      </c>
      <c r="T71" t="s">
        <v>315</v>
      </c>
    </row>
    <row r="72" spans="1:20" x14ac:dyDescent="0.2">
      <c r="A72">
        <v>95</v>
      </c>
      <c r="B72">
        <v>1478.9730039999999</v>
      </c>
      <c r="C72" t="s">
        <v>160</v>
      </c>
      <c r="D72" t="s">
        <v>161</v>
      </c>
      <c r="E72" t="s">
        <v>161</v>
      </c>
      <c r="F72" t="s">
        <v>161</v>
      </c>
      <c r="G72" t="s">
        <v>315</v>
      </c>
      <c r="H72" t="s">
        <v>21</v>
      </c>
      <c r="I72">
        <v>1</v>
      </c>
      <c r="J72" s="15">
        <f t="shared" si="14"/>
        <v>2186217.8945128</v>
      </c>
      <c r="K72" s="15">
        <f t="shared" ref="K72:K74" si="15">(S72/1000)*14782000</f>
        <v>21862178.945128001</v>
      </c>
      <c r="L72" t="s">
        <v>315</v>
      </c>
      <c r="M72" t="s">
        <v>23</v>
      </c>
      <c r="N72" t="s">
        <v>23</v>
      </c>
      <c r="O72" t="s">
        <v>34</v>
      </c>
      <c r="P72" t="s">
        <v>359</v>
      </c>
      <c r="Q72" t="s">
        <v>360</v>
      </c>
      <c r="R72">
        <v>71</v>
      </c>
      <c r="S72">
        <v>1478.9730039999999</v>
      </c>
      <c r="T72" t="s">
        <v>315</v>
      </c>
    </row>
    <row r="73" spans="1:20" x14ac:dyDescent="0.2">
      <c r="A73">
        <v>96</v>
      </c>
      <c r="B73">
        <v>4146.2743790000004</v>
      </c>
      <c r="C73" t="s">
        <v>162</v>
      </c>
      <c r="D73" t="s">
        <v>161</v>
      </c>
      <c r="E73" t="s">
        <v>161</v>
      </c>
      <c r="F73" t="s">
        <v>161</v>
      </c>
      <c r="G73" t="s">
        <v>315</v>
      </c>
      <c r="H73" t="s">
        <v>21</v>
      </c>
      <c r="I73">
        <v>1</v>
      </c>
      <c r="J73" s="15">
        <f t="shared" si="14"/>
        <v>6129022.787037801</v>
      </c>
      <c r="K73" s="15">
        <f t="shared" si="15"/>
        <v>61290227.870378003</v>
      </c>
      <c r="L73" t="s">
        <v>315</v>
      </c>
      <c r="M73" t="s">
        <v>23</v>
      </c>
      <c r="N73" t="s">
        <v>23</v>
      </c>
      <c r="O73" t="s">
        <v>34</v>
      </c>
      <c r="P73" t="s">
        <v>359</v>
      </c>
      <c r="Q73" t="s">
        <v>360</v>
      </c>
      <c r="R73">
        <v>72</v>
      </c>
      <c r="S73">
        <v>4146.2743790000004</v>
      </c>
      <c r="T73" t="s">
        <v>315</v>
      </c>
    </row>
    <row r="74" spans="1:20" x14ac:dyDescent="0.2">
      <c r="A74">
        <v>97</v>
      </c>
      <c r="B74">
        <v>4324.5405179999998</v>
      </c>
      <c r="C74" t="s">
        <v>163</v>
      </c>
      <c r="D74" t="s">
        <v>164</v>
      </c>
      <c r="E74" t="s">
        <v>165</v>
      </c>
      <c r="F74" t="s">
        <v>164</v>
      </c>
      <c r="G74" t="s">
        <v>315</v>
      </c>
      <c r="H74" t="s">
        <v>21</v>
      </c>
      <c r="I74">
        <v>1</v>
      </c>
      <c r="J74" s="15">
        <f t="shared" si="14"/>
        <v>6392535.7937076008</v>
      </c>
      <c r="K74" s="15">
        <f t="shared" si="15"/>
        <v>63925357.937076002</v>
      </c>
      <c r="L74" t="s">
        <v>315</v>
      </c>
      <c r="M74" t="s">
        <v>23</v>
      </c>
      <c r="N74" t="s">
        <v>23</v>
      </c>
      <c r="O74" t="s">
        <v>34</v>
      </c>
      <c r="P74" t="s">
        <v>39</v>
      </c>
      <c r="Q74" t="s">
        <v>354</v>
      </c>
      <c r="R74">
        <v>73</v>
      </c>
      <c r="S74">
        <v>4324.5405179999998</v>
      </c>
      <c r="T74" t="s">
        <v>315</v>
      </c>
    </row>
    <row r="75" spans="1:20" x14ac:dyDescent="0.2">
      <c r="A75">
        <v>98</v>
      </c>
      <c r="B75">
        <v>1604.0191649999999</v>
      </c>
      <c r="C75" t="s">
        <v>166</v>
      </c>
      <c r="D75" t="s">
        <v>167</v>
      </c>
      <c r="E75" t="s">
        <v>167</v>
      </c>
      <c r="F75" t="s">
        <v>167</v>
      </c>
      <c r="G75" t="s">
        <v>315</v>
      </c>
      <c r="H75" t="s">
        <v>168</v>
      </c>
      <c r="I75">
        <v>6</v>
      </c>
      <c r="J75" s="14">
        <v>500000</v>
      </c>
      <c r="K75" s="14">
        <v>8000000</v>
      </c>
      <c r="L75" s="6">
        <v>45231</v>
      </c>
      <c r="M75" t="s">
        <v>23</v>
      </c>
      <c r="N75" t="s">
        <v>23</v>
      </c>
      <c r="O75" t="s">
        <v>34</v>
      </c>
      <c r="P75" t="s">
        <v>39</v>
      </c>
      <c r="Q75" t="s">
        <v>354</v>
      </c>
      <c r="R75">
        <v>74</v>
      </c>
      <c r="S75">
        <v>1604.0191649999999</v>
      </c>
      <c r="T75" t="s">
        <v>315</v>
      </c>
    </row>
    <row r="76" spans="1:20" x14ac:dyDescent="0.2">
      <c r="A76">
        <v>100</v>
      </c>
      <c r="B76">
        <v>6839.4486850000003</v>
      </c>
      <c r="C76" t="s">
        <v>169</v>
      </c>
      <c r="D76" s="8" t="s">
        <v>167</v>
      </c>
      <c r="E76" t="s">
        <v>167</v>
      </c>
      <c r="F76" t="s">
        <v>167</v>
      </c>
      <c r="G76" t="s">
        <v>315</v>
      </c>
      <c r="H76" t="s">
        <v>21</v>
      </c>
      <c r="I76">
        <v>1</v>
      </c>
      <c r="J76" s="14">
        <v>800000</v>
      </c>
      <c r="K76" s="14">
        <v>20000000</v>
      </c>
      <c r="L76" s="6">
        <v>45292</v>
      </c>
      <c r="M76" t="s">
        <v>23</v>
      </c>
      <c r="N76" t="s">
        <v>23</v>
      </c>
      <c r="O76" t="s">
        <v>34</v>
      </c>
      <c r="P76" t="s">
        <v>39</v>
      </c>
      <c r="Q76" t="s">
        <v>354</v>
      </c>
      <c r="R76">
        <v>75</v>
      </c>
      <c r="S76">
        <v>6839.4486850000003</v>
      </c>
      <c r="T76" t="s">
        <v>315</v>
      </c>
    </row>
    <row r="77" spans="1:20" x14ac:dyDescent="0.2">
      <c r="A77">
        <v>102</v>
      </c>
      <c r="B77">
        <v>3203.3587000000002</v>
      </c>
      <c r="C77" t="s">
        <v>171</v>
      </c>
      <c r="D77" t="s">
        <v>167</v>
      </c>
      <c r="E77" t="s">
        <v>167</v>
      </c>
      <c r="F77" t="s">
        <v>167</v>
      </c>
      <c r="G77" t="s">
        <v>315</v>
      </c>
      <c r="H77" t="s">
        <v>21</v>
      </c>
      <c r="I77">
        <v>1</v>
      </c>
      <c r="J77" s="14">
        <v>150000</v>
      </c>
      <c r="K77" s="14">
        <v>2000000</v>
      </c>
      <c r="L77" s="6">
        <v>45292</v>
      </c>
      <c r="M77" t="s">
        <v>23</v>
      </c>
      <c r="N77" t="s">
        <v>23</v>
      </c>
      <c r="O77" t="s">
        <v>34</v>
      </c>
      <c r="P77" t="s">
        <v>172</v>
      </c>
      <c r="Q77" s="16" t="s">
        <v>355</v>
      </c>
      <c r="R77">
        <v>76</v>
      </c>
      <c r="S77">
        <v>3203.3587000000002</v>
      </c>
      <c r="T77" t="s">
        <v>315</v>
      </c>
    </row>
    <row r="78" spans="1:20" x14ac:dyDescent="0.2">
      <c r="A78">
        <v>103</v>
      </c>
      <c r="B78">
        <v>48.297635</v>
      </c>
      <c r="C78" t="s">
        <v>173</v>
      </c>
      <c r="D78" t="s">
        <v>167</v>
      </c>
      <c r="E78" t="s">
        <v>167</v>
      </c>
      <c r="F78" t="s">
        <v>167</v>
      </c>
      <c r="G78" t="s">
        <v>315</v>
      </c>
      <c r="H78" t="s">
        <v>43</v>
      </c>
      <c r="I78">
        <v>2</v>
      </c>
      <c r="J78" s="14">
        <v>250000</v>
      </c>
      <c r="K78" s="14">
        <v>3000000</v>
      </c>
      <c r="L78" s="6">
        <v>45352</v>
      </c>
      <c r="M78" t="s">
        <v>23</v>
      </c>
      <c r="N78" t="s">
        <v>23</v>
      </c>
      <c r="O78" t="s">
        <v>34</v>
      </c>
      <c r="P78" t="s">
        <v>39</v>
      </c>
      <c r="Q78" t="s">
        <v>354</v>
      </c>
      <c r="R78">
        <v>77</v>
      </c>
      <c r="S78">
        <v>48.297635</v>
      </c>
      <c r="T78" t="s">
        <v>315</v>
      </c>
    </row>
    <row r="79" spans="1:20" x14ac:dyDescent="0.2">
      <c r="A79">
        <v>104</v>
      </c>
      <c r="B79">
        <v>2311.1107400000001</v>
      </c>
      <c r="C79" t="s">
        <v>174</v>
      </c>
      <c r="D79" t="s">
        <v>167</v>
      </c>
      <c r="E79" t="s">
        <v>167</v>
      </c>
      <c r="F79" t="s">
        <v>167</v>
      </c>
      <c r="G79" t="s">
        <v>315</v>
      </c>
      <c r="H79" t="s">
        <v>21</v>
      </c>
      <c r="I79">
        <v>1</v>
      </c>
      <c r="J79" s="14">
        <v>1000000</v>
      </c>
      <c r="K79" s="14">
        <v>10000000</v>
      </c>
      <c r="L79" s="6">
        <v>45658</v>
      </c>
      <c r="M79" t="s">
        <v>23</v>
      </c>
      <c r="N79" t="s">
        <v>23</v>
      </c>
      <c r="O79" t="s">
        <v>34</v>
      </c>
      <c r="P79" t="s">
        <v>39</v>
      </c>
      <c r="Q79" t="s">
        <v>354</v>
      </c>
      <c r="R79">
        <v>78</v>
      </c>
      <c r="S79">
        <v>2311.1107400000001</v>
      </c>
      <c r="T79" t="s">
        <v>315</v>
      </c>
    </row>
    <row r="80" spans="1:20" x14ac:dyDescent="0.2">
      <c r="A80">
        <v>105</v>
      </c>
      <c r="B80">
        <v>11.308581</v>
      </c>
      <c r="C80" t="s">
        <v>175</v>
      </c>
      <c r="D80" t="s">
        <v>176</v>
      </c>
      <c r="E80" t="s">
        <v>167</v>
      </c>
      <c r="F80" t="s">
        <v>167</v>
      </c>
      <c r="G80" t="s">
        <v>315</v>
      </c>
      <c r="H80" t="s">
        <v>21</v>
      </c>
      <c r="I80">
        <v>1</v>
      </c>
      <c r="J80" s="14">
        <v>50000</v>
      </c>
      <c r="K80" s="14">
        <v>600000</v>
      </c>
      <c r="L80" s="6">
        <v>45292</v>
      </c>
      <c r="M80" t="s">
        <v>23</v>
      </c>
      <c r="N80" t="s">
        <v>23</v>
      </c>
      <c r="O80" t="s">
        <v>315</v>
      </c>
      <c r="P80" t="s">
        <v>177</v>
      </c>
      <c r="Q80" t="s">
        <v>352</v>
      </c>
      <c r="R80">
        <v>79</v>
      </c>
      <c r="S80">
        <v>11.308581</v>
      </c>
      <c r="T80" t="s">
        <v>315</v>
      </c>
    </row>
    <row r="81" spans="1:20" x14ac:dyDescent="0.2">
      <c r="A81">
        <v>106</v>
      </c>
      <c r="B81">
        <v>2923.4391770000002</v>
      </c>
      <c r="C81" t="s">
        <v>178</v>
      </c>
      <c r="D81" t="s">
        <v>167</v>
      </c>
      <c r="E81" t="s">
        <v>167</v>
      </c>
      <c r="F81" t="s">
        <v>167</v>
      </c>
      <c r="G81" t="s">
        <v>315</v>
      </c>
      <c r="H81" t="s">
        <v>21</v>
      </c>
      <c r="I81">
        <v>1</v>
      </c>
      <c r="J81" s="14">
        <v>1000000</v>
      </c>
      <c r="K81" s="14">
        <v>10000000</v>
      </c>
      <c r="L81" s="6">
        <v>45658</v>
      </c>
      <c r="M81" t="s">
        <v>23</v>
      </c>
      <c r="N81" t="s">
        <v>23</v>
      </c>
      <c r="O81" t="s">
        <v>34</v>
      </c>
      <c r="P81" t="s">
        <v>39</v>
      </c>
      <c r="Q81" t="s">
        <v>354</v>
      </c>
      <c r="R81">
        <v>80</v>
      </c>
      <c r="S81">
        <v>2923.4391770000002</v>
      </c>
      <c r="T81" t="s">
        <v>315</v>
      </c>
    </row>
    <row r="82" spans="1:20" x14ac:dyDescent="0.2">
      <c r="A82">
        <v>107</v>
      </c>
      <c r="B82">
        <v>3981.518188</v>
      </c>
      <c r="C82" t="s">
        <v>179</v>
      </c>
      <c r="D82" t="s">
        <v>36</v>
      </c>
      <c r="E82" t="s">
        <v>20</v>
      </c>
      <c r="F82" t="s">
        <v>36</v>
      </c>
      <c r="G82" t="s">
        <v>315</v>
      </c>
      <c r="H82" t="s">
        <v>64</v>
      </c>
      <c r="I82">
        <v>3</v>
      </c>
      <c r="J82" s="15">
        <f>K82*0.1</f>
        <v>5885480.1855016006</v>
      </c>
      <c r="K82" s="15">
        <f>(S82/1000)*14782000</f>
        <v>58854801.855016001</v>
      </c>
      <c r="L82" t="s">
        <v>315</v>
      </c>
      <c r="M82" t="s">
        <v>23</v>
      </c>
      <c r="N82" t="s">
        <v>22</v>
      </c>
      <c r="O82" t="s">
        <v>315</v>
      </c>
      <c r="P82" t="s">
        <v>24</v>
      </c>
      <c r="Q82" t="s">
        <v>349</v>
      </c>
      <c r="R82">
        <v>81</v>
      </c>
      <c r="S82">
        <v>3981.518188</v>
      </c>
      <c r="T82" t="s">
        <v>315</v>
      </c>
    </row>
    <row r="83" spans="1:20" x14ac:dyDescent="0.2">
      <c r="A83">
        <v>108</v>
      </c>
      <c r="B83">
        <v>8517.6678019999999</v>
      </c>
      <c r="C83" t="s">
        <v>180</v>
      </c>
      <c r="D83" t="s">
        <v>46</v>
      </c>
      <c r="E83" t="s">
        <v>46</v>
      </c>
      <c r="F83" t="s">
        <v>46</v>
      </c>
      <c r="G83" t="s">
        <v>315</v>
      </c>
      <c r="H83" t="s">
        <v>64</v>
      </c>
      <c r="I83">
        <v>3</v>
      </c>
      <c r="J83" s="14">
        <v>750000</v>
      </c>
      <c r="K83" s="14">
        <v>75000000</v>
      </c>
      <c r="L83" s="6">
        <v>45778</v>
      </c>
      <c r="M83" t="s">
        <v>23</v>
      </c>
      <c r="N83" t="s">
        <v>22</v>
      </c>
      <c r="O83" t="s">
        <v>315</v>
      </c>
      <c r="P83" t="s">
        <v>24</v>
      </c>
      <c r="Q83" t="s">
        <v>349</v>
      </c>
      <c r="R83">
        <v>82</v>
      </c>
      <c r="S83">
        <v>8517.6678019999999</v>
      </c>
      <c r="T83" t="s">
        <v>315</v>
      </c>
    </row>
    <row r="84" spans="1:20" x14ac:dyDescent="0.2">
      <c r="A84">
        <v>110</v>
      </c>
      <c r="B84">
        <v>13195.940309</v>
      </c>
      <c r="C84" t="s">
        <v>181</v>
      </c>
      <c r="D84" t="s">
        <v>182</v>
      </c>
      <c r="E84" t="s">
        <v>182</v>
      </c>
      <c r="F84" t="s">
        <v>182</v>
      </c>
      <c r="G84" t="s">
        <v>315</v>
      </c>
      <c r="H84" t="s">
        <v>21</v>
      </c>
      <c r="I84">
        <v>1</v>
      </c>
      <c r="J84" s="15">
        <f>K84*0.1</f>
        <v>19506238.964763802</v>
      </c>
      <c r="K84" s="15">
        <f>(S84/1000)*14782000</f>
        <v>195062389.64763799</v>
      </c>
      <c r="L84" t="s">
        <v>315</v>
      </c>
      <c r="M84" t="s">
        <v>23</v>
      </c>
      <c r="N84" t="s">
        <v>23</v>
      </c>
      <c r="O84" t="s">
        <v>315</v>
      </c>
      <c r="P84" t="s">
        <v>39</v>
      </c>
      <c r="Q84" t="s">
        <v>354</v>
      </c>
      <c r="R84">
        <v>83</v>
      </c>
      <c r="S84">
        <v>13195.940309</v>
      </c>
      <c r="T84" t="s">
        <v>315</v>
      </c>
    </row>
    <row r="85" spans="1:20" x14ac:dyDescent="0.2">
      <c r="A85">
        <v>112</v>
      </c>
      <c r="B85">
        <v>4141.323754</v>
      </c>
      <c r="C85" t="s">
        <v>183</v>
      </c>
      <c r="D85" t="s">
        <v>184</v>
      </c>
      <c r="E85" t="s">
        <v>184</v>
      </c>
      <c r="F85" t="s">
        <v>184</v>
      </c>
      <c r="G85" t="s">
        <v>315</v>
      </c>
      <c r="H85" t="s">
        <v>21</v>
      </c>
      <c r="I85">
        <v>1</v>
      </c>
      <c r="J85" s="14">
        <v>100000</v>
      </c>
      <c r="K85" s="14">
        <v>15000000</v>
      </c>
      <c r="L85" s="6">
        <v>45658</v>
      </c>
      <c r="M85" t="s">
        <v>23</v>
      </c>
      <c r="N85" t="s">
        <v>23</v>
      </c>
      <c r="O85" t="s">
        <v>34</v>
      </c>
      <c r="P85" t="s">
        <v>39</v>
      </c>
      <c r="Q85" t="s">
        <v>354</v>
      </c>
      <c r="R85">
        <v>84</v>
      </c>
      <c r="S85">
        <v>4141.323754</v>
      </c>
      <c r="T85" t="s">
        <v>315</v>
      </c>
    </row>
    <row r="86" spans="1:20" x14ac:dyDescent="0.2">
      <c r="A86">
        <v>113</v>
      </c>
      <c r="B86">
        <v>3781.7842999999998</v>
      </c>
      <c r="C86" t="s">
        <v>185</v>
      </c>
      <c r="D86" t="s">
        <v>184</v>
      </c>
      <c r="E86" t="s">
        <v>184</v>
      </c>
      <c r="F86" t="s">
        <v>184</v>
      </c>
      <c r="G86" t="s">
        <v>315</v>
      </c>
      <c r="H86" t="s">
        <v>21</v>
      </c>
      <c r="I86">
        <v>1</v>
      </c>
      <c r="J86" s="14">
        <v>1000000</v>
      </c>
      <c r="K86" s="14">
        <v>15000000</v>
      </c>
      <c r="L86" s="6">
        <v>46023</v>
      </c>
      <c r="M86" t="s">
        <v>23</v>
      </c>
      <c r="N86" t="s">
        <v>23</v>
      </c>
      <c r="O86" t="s">
        <v>34</v>
      </c>
      <c r="P86" t="s">
        <v>39</v>
      </c>
      <c r="Q86" t="s">
        <v>354</v>
      </c>
      <c r="R86">
        <v>85</v>
      </c>
      <c r="S86">
        <v>3781.7842999999998</v>
      </c>
      <c r="T86" t="s">
        <v>315</v>
      </c>
    </row>
    <row r="87" spans="1:20" x14ac:dyDescent="0.2">
      <c r="A87">
        <v>114</v>
      </c>
      <c r="B87">
        <v>2006.3666049999999</v>
      </c>
      <c r="C87" t="s">
        <v>186</v>
      </c>
      <c r="D87" t="s">
        <v>184</v>
      </c>
      <c r="E87" t="s">
        <v>184</v>
      </c>
      <c r="F87" t="s">
        <v>184</v>
      </c>
      <c r="G87" t="s">
        <v>315</v>
      </c>
      <c r="H87" t="s">
        <v>21</v>
      </c>
      <c r="I87">
        <v>1</v>
      </c>
      <c r="J87" s="14">
        <v>500000</v>
      </c>
      <c r="K87" s="14">
        <v>5000000</v>
      </c>
      <c r="L87" t="s">
        <v>315</v>
      </c>
      <c r="M87" t="s">
        <v>23</v>
      </c>
      <c r="N87" t="s">
        <v>23</v>
      </c>
      <c r="O87" t="s">
        <v>34</v>
      </c>
      <c r="P87" t="s">
        <v>39</v>
      </c>
      <c r="Q87" t="s">
        <v>354</v>
      </c>
      <c r="R87">
        <v>86</v>
      </c>
      <c r="S87">
        <v>2006.3666049999999</v>
      </c>
      <c r="T87" t="s">
        <v>315</v>
      </c>
    </row>
    <row r="88" spans="1:20" x14ac:dyDescent="0.2">
      <c r="A88">
        <v>115</v>
      </c>
      <c r="B88">
        <v>2290.978055</v>
      </c>
      <c r="C88" t="s">
        <v>187</v>
      </c>
      <c r="D88" t="s">
        <v>188</v>
      </c>
      <c r="E88" t="s">
        <v>188</v>
      </c>
      <c r="F88" t="s">
        <v>188</v>
      </c>
      <c r="G88" t="s">
        <v>315</v>
      </c>
      <c r="H88" t="s">
        <v>43</v>
      </c>
      <c r="I88">
        <v>2</v>
      </c>
      <c r="J88" s="15">
        <f t="shared" ref="J88:J91" si="16">K88*0.1</f>
        <v>3386523.7609010004</v>
      </c>
      <c r="K88" s="15">
        <f t="shared" ref="K88:K91" si="17">(S88/1000)*14782000</f>
        <v>33865237.609010004</v>
      </c>
      <c r="L88" t="s">
        <v>315</v>
      </c>
      <c r="M88" t="s">
        <v>23</v>
      </c>
      <c r="N88" t="s">
        <v>23</v>
      </c>
      <c r="O88" t="s">
        <v>34</v>
      </c>
      <c r="P88" t="s">
        <v>24</v>
      </c>
      <c r="Q88" t="s">
        <v>349</v>
      </c>
      <c r="R88">
        <v>87</v>
      </c>
      <c r="S88">
        <v>2290.978055</v>
      </c>
      <c r="T88" t="s">
        <v>315</v>
      </c>
    </row>
    <row r="89" spans="1:20" x14ac:dyDescent="0.2">
      <c r="A89">
        <v>116</v>
      </c>
      <c r="B89">
        <v>21431.217391999999</v>
      </c>
      <c r="C89" t="s">
        <v>189</v>
      </c>
      <c r="D89" t="s">
        <v>182</v>
      </c>
      <c r="E89" t="s">
        <v>182</v>
      </c>
      <c r="F89" t="s">
        <v>182</v>
      </c>
      <c r="G89" t="s">
        <v>315</v>
      </c>
      <c r="H89" t="s">
        <v>21</v>
      </c>
      <c r="I89">
        <v>1</v>
      </c>
      <c r="J89" s="15">
        <f t="shared" si="16"/>
        <v>31679625.548854396</v>
      </c>
      <c r="K89" s="15">
        <f t="shared" si="17"/>
        <v>316796255.48854393</v>
      </c>
      <c r="L89" t="s">
        <v>315</v>
      </c>
      <c r="M89" t="s">
        <v>23</v>
      </c>
      <c r="N89" t="s">
        <v>23</v>
      </c>
      <c r="O89" t="s">
        <v>34</v>
      </c>
      <c r="P89" t="s">
        <v>24</v>
      </c>
      <c r="Q89" t="s">
        <v>349</v>
      </c>
      <c r="R89">
        <v>88</v>
      </c>
      <c r="S89">
        <v>21431.217391999999</v>
      </c>
      <c r="T89" t="s">
        <v>315</v>
      </c>
    </row>
    <row r="90" spans="1:20" x14ac:dyDescent="0.2">
      <c r="A90">
        <v>117</v>
      </c>
      <c r="B90">
        <v>2046.6706059999999</v>
      </c>
      <c r="C90" t="s">
        <v>190</v>
      </c>
      <c r="D90" t="s">
        <v>191</v>
      </c>
      <c r="E90" t="s">
        <v>191</v>
      </c>
      <c r="F90" t="s">
        <v>191</v>
      </c>
      <c r="G90" t="s">
        <v>315</v>
      </c>
      <c r="H90" t="s">
        <v>21</v>
      </c>
      <c r="I90">
        <v>1</v>
      </c>
      <c r="J90" s="15">
        <f t="shared" si="16"/>
        <v>3025388.4897891995</v>
      </c>
      <c r="K90" s="15">
        <f t="shared" si="17"/>
        <v>30253884.897891995</v>
      </c>
      <c r="L90" t="s">
        <v>315</v>
      </c>
      <c r="M90" t="s">
        <v>23</v>
      </c>
      <c r="N90" t="s">
        <v>23</v>
      </c>
      <c r="O90" t="s">
        <v>34</v>
      </c>
      <c r="P90" t="s">
        <v>39</v>
      </c>
      <c r="Q90" t="s">
        <v>354</v>
      </c>
      <c r="R90">
        <v>89</v>
      </c>
      <c r="S90">
        <v>2046.6706059999999</v>
      </c>
      <c r="T90" t="s">
        <v>315</v>
      </c>
    </row>
    <row r="91" spans="1:20" x14ac:dyDescent="0.2">
      <c r="A91">
        <v>118</v>
      </c>
      <c r="B91">
        <v>1403.5977889999999</v>
      </c>
      <c r="C91" t="s">
        <v>192</v>
      </c>
      <c r="D91" t="s">
        <v>191</v>
      </c>
      <c r="E91" t="s">
        <v>191</v>
      </c>
      <c r="F91" t="s">
        <v>191</v>
      </c>
      <c r="G91" t="s">
        <v>315</v>
      </c>
      <c r="H91" t="s">
        <v>64</v>
      </c>
      <c r="I91">
        <v>3</v>
      </c>
      <c r="J91" s="15">
        <f t="shared" si="16"/>
        <v>2074798.2516998001</v>
      </c>
      <c r="K91" s="15">
        <f t="shared" si="17"/>
        <v>20747982.516998</v>
      </c>
      <c r="L91" t="s">
        <v>315</v>
      </c>
      <c r="M91" t="s">
        <v>23</v>
      </c>
      <c r="N91" t="s">
        <v>23</v>
      </c>
      <c r="O91" t="s">
        <v>34</v>
      </c>
      <c r="P91" t="s">
        <v>39</v>
      </c>
      <c r="Q91" t="s">
        <v>354</v>
      </c>
      <c r="R91">
        <v>90</v>
      </c>
      <c r="S91">
        <v>1403.5977889999999</v>
      </c>
      <c r="T91" t="s">
        <v>315</v>
      </c>
    </row>
    <row r="92" spans="1:20" x14ac:dyDescent="0.2">
      <c r="A92">
        <v>119</v>
      </c>
      <c r="B92">
        <v>285.595418</v>
      </c>
      <c r="C92" t="s">
        <v>193</v>
      </c>
      <c r="D92" t="s">
        <v>194</v>
      </c>
      <c r="E92" t="s">
        <v>194</v>
      </c>
      <c r="F92" t="s">
        <v>194</v>
      </c>
      <c r="G92" t="s">
        <v>315</v>
      </c>
      <c r="H92" t="s">
        <v>21</v>
      </c>
      <c r="I92">
        <v>1</v>
      </c>
      <c r="J92" s="14">
        <v>250000</v>
      </c>
      <c r="K92" s="14">
        <v>2000000</v>
      </c>
      <c r="L92" s="6">
        <v>46023</v>
      </c>
      <c r="M92" t="s">
        <v>23</v>
      </c>
      <c r="N92" t="s">
        <v>23</v>
      </c>
      <c r="O92" t="s">
        <v>34</v>
      </c>
      <c r="P92" t="s">
        <v>39</v>
      </c>
      <c r="Q92" t="s">
        <v>354</v>
      </c>
      <c r="R92">
        <v>91</v>
      </c>
      <c r="S92">
        <v>285.595418</v>
      </c>
      <c r="T92" t="s">
        <v>315</v>
      </c>
    </row>
    <row r="93" spans="1:20" x14ac:dyDescent="0.2">
      <c r="A93">
        <v>129</v>
      </c>
      <c r="B93">
        <v>23744.864142999999</v>
      </c>
      <c r="C93" t="s">
        <v>195</v>
      </c>
      <c r="D93" t="s">
        <v>196</v>
      </c>
      <c r="E93" t="s">
        <v>197</v>
      </c>
      <c r="F93" t="s">
        <v>197</v>
      </c>
      <c r="G93" t="s">
        <v>315</v>
      </c>
      <c r="H93" t="s">
        <v>198</v>
      </c>
      <c r="I93">
        <v>9</v>
      </c>
      <c r="J93" s="14">
        <v>30000</v>
      </c>
      <c r="K93" s="14">
        <v>350000</v>
      </c>
      <c r="L93" s="6">
        <v>45627</v>
      </c>
      <c r="M93" t="s">
        <v>23</v>
      </c>
      <c r="N93" t="s">
        <v>23</v>
      </c>
      <c r="O93" t="s">
        <v>34</v>
      </c>
      <c r="P93" t="s">
        <v>147</v>
      </c>
      <c r="Q93" t="s">
        <v>351</v>
      </c>
      <c r="R93">
        <v>92</v>
      </c>
      <c r="S93">
        <v>23744.864142999999</v>
      </c>
      <c r="T93" t="s">
        <v>315</v>
      </c>
    </row>
    <row r="94" spans="1:20" x14ac:dyDescent="0.2">
      <c r="A94">
        <v>134</v>
      </c>
      <c r="B94">
        <v>359.92427600000002</v>
      </c>
      <c r="C94" t="s">
        <v>199</v>
      </c>
      <c r="D94" t="s">
        <v>83</v>
      </c>
      <c r="E94" t="s">
        <v>83</v>
      </c>
      <c r="F94" t="s">
        <v>83</v>
      </c>
      <c r="G94" t="s">
        <v>315</v>
      </c>
      <c r="H94" t="s">
        <v>21</v>
      </c>
      <c r="I94">
        <v>1</v>
      </c>
      <c r="J94" s="15">
        <f t="shared" ref="J94:J95" si="18">K94*0.1</f>
        <v>532040.06478320004</v>
      </c>
      <c r="K94" s="15">
        <f t="shared" ref="K94:K95" si="19">(S94/1000)*14782000</f>
        <v>5320400.6478320006</v>
      </c>
      <c r="L94" t="s">
        <v>315</v>
      </c>
      <c r="M94" t="s">
        <v>23</v>
      </c>
      <c r="N94" t="s">
        <v>23</v>
      </c>
      <c r="O94" t="s">
        <v>34</v>
      </c>
      <c r="P94" t="s">
        <v>24</v>
      </c>
      <c r="Q94" t="s">
        <v>349</v>
      </c>
      <c r="R94">
        <v>93</v>
      </c>
      <c r="S94">
        <v>359.92427600000002</v>
      </c>
      <c r="T94" t="s">
        <v>315</v>
      </c>
    </row>
    <row r="95" spans="1:20" x14ac:dyDescent="0.2">
      <c r="A95">
        <v>135</v>
      </c>
      <c r="B95">
        <v>1998.3617180000001</v>
      </c>
      <c r="C95" t="s">
        <v>200</v>
      </c>
      <c r="D95" t="s">
        <v>83</v>
      </c>
      <c r="E95" t="s">
        <v>83</v>
      </c>
      <c r="F95" t="s">
        <v>83</v>
      </c>
      <c r="G95" t="s">
        <v>315</v>
      </c>
      <c r="H95" t="s">
        <v>21</v>
      </c>
      <c r="I95">
        <v>1</v>
      </c>
      <c r="J95" s="15">
        <f t="shared" si="18"/>
        <v>2953978.2915476002</v>
      </c>
      <c r="K95" s="15">
        <f t="shared" si="19"/>
        <v>29539782.915476002</v>
      </c>
      <c r="L95" t="s">
        <v>315</v>
      </c>
      <c r="M95" t="s">
        <v>23</v>
      </c>
      <c r="N95" t="s">
        <v>22</v>
      </c>
      <c r="O95" t="s">
        <v>34</v>
      </c>
      <c r="P95" t="s">
        <v>24</v>
      </c>
      <c r="Q95" t="s">
        <v>349</v>
      </c>
      <c r="R95">
        <v>94</v>
      </c>
      <c r="S95">
        <v>1998.3617180000001</v>
      </c>
      <c r="T95" t="s">
        <v>315</v>
      </c>
    </row>
    <row r="96" spans="1:20" x14ac:dyDescent="0.2">
      <c r="A96">
        <v>136</v>
      </c>
      <c r="B96">
        <v>1481.1973390000001</v>
      </c>
      <c r="C96" t="s">
        <v>201</v>
      </c>
      <c r="D96" t="s">
        <v>202</v>
      </c>
      <c r="E96" t="s">
        <v>202</v>
      </c>
      <c r="F96" t="s">
        <v>202</v>
      </c>
      <c r="G96" t="s">
        <v>315</v>
      </c>
      <c r="H96" t="s">
        <v>168</v>
      </c>
      <c r="I96">
        <v>6</v>
      </c>
      <c r="J96" s="14">
        <v>400000</v>
      </c>
      <c r="K96" s="14">
        <v>6400000</v>
      </c>
      <c r="L96" t="s">
        <v>315</v>
      </c>
      <c r="M96" t="s">
        <v>23</v>
      </c>
      <c r="N96" t="s">
        <v>23</v>
      </c>
      <c r="O96" t="s">
        <v>34</v>
      </c>
      <c r="P96" t="s">
        <v>39</v>
      </c>
      <c r="Q96" t="s">
        <v>354</v>
      </c>
      <c r="R96">
        <v>95</v>
      </c>
      <c r="S96">
        <v>1481.1973390000001</v>
      </c>
      <c r="T96" t="s">
        <v>315</v>
      </c>
    </row>
    <row r="97" spans="1:20" x14ac:dyDescent="0.2">
      <c r="A97">
        <v>137</v>
      </c>
      <c r="B97">
        <v>368.931331</v>
      </c>
      <c r="C97" t="s">
        <v>203</v>
      </c>
      <c r="D97" t="s">
        <v>204</v>
      </c>
      <c r="E97" t="s">
        <v>20</v>
      </c>
      <c r="F97" t="s">
        <v>204</v>
      </c>
      <c r="G97" t="s">
        <v>315</v>
      </c>
      <c r="H97" t="s">
        <v>21</v>
      </c>
      <c r="I97">
        <v>1</v>
      </c>
      <c r="J97" s="15">
        <f t="shared" ref="J97:J98" si="20">K97*0.1</f>
        <v>545354.29348420002</v>
      </c>
      <c r="K97" s="15">
        <f t="shared" ref="K97" si="21">(S97/1000)*14782000</f>
        <v>5453542.9348419998</v>
      </c>
      <c r="L97" t="s">
        <v>315</v>
      </c>
      <c r="M97" t="s">
        <v>22</v>
      </c>
      <c r="N97" t="s">
        <v>23</v>
      </c>
      <c r="O97" t="s">
        <v>34</v>
      </c>
      <c r="P97" t="s">
        <v>39</v>
      </c>
      <c r="Q97" t="s">
        <v>354</v>
      </c>
      <c r="R97">
        <v>96</v>
      </c>
      <c r="S97">
        <v>368.931331</v>
      </c>
      <c r="T97" t="s">
        <v>315</v>
      </c>
    </row>
    <row r="98" spans="1:20" x14ac:dyDescent="0.2">
      <c r="A98">
        <v>138</v>
      </c>
      <c r="B98">
        <v>158.763274</v>
      </c>
      <c r="C98" t="s">
        <v>205</v>
      </c>
      <c r="D98" t="s">
        <v>204</v>
      </c>
      <c r="E98" t="s">
        <v>204</v>
      </c>
      <c r="F98" t="s">
        <v>204</v>
      </c>
      <c r="G98" t="s">
        <v>315</v>
      </c>
      <c r="H98" t="s">
        <v>21</v>
      </c>
      <c r="I98">
        <v>1</v>
      </c>
      <c r="J98" s="15">
        <f t="shared" si="20"/>
        <v>2346838.7162679997</v>
      </c>
      <c r="K98" s="15">
        <f>(S98/1000)*14782000*10</f>
        <v>23468387.162679996</v>
      </c>
      <c r="L98" t="s">
        <v>315</v>
      </c>
      <c r="M98" t="s">
        <v>23</v>
      </c>
      <c r="N98" t="s">
        <v>23</v>
      </c>
      <c r="O98" t="s">
        <v>34</v>
      </c>
      <c r="P98" t="s">
        <v>122</v>
      </c>
      <c r="Q98" t="s">
        <v>350</v>
      </c>
      <c r="R98">
        <v>97</v>
      </c>
      <c r="S98">
        <v>158.763274</v>
      </c>
      <c r="T98" t="s">
        <v>315</v>
      </c>
    </row>
    <row r="99" spans="1:20" x14ac:dyDescent="0.2">
      <c r="A99">
        <v>141</v>
      </c>
      <c r="B99">
        <v>19790.079164999999</v>
      </c>
      <c r="C99" t="s">
        <v>206</v>
      </c>
      <c r="D99" t="s">
        <v>28</v>
      </c>
      <c r="E99" t="s">
        <v>20</v>
      </c>
      <c r="F99" t="s">
        <v>20</v>
      </c>
      <c r="G99" t="s">
        <v>315</v>
      </c>
      <c r="H99" t="s">
        <v>43</v>
      </c>
      <c r="I99">
        <v>2</v>
      </c>
      <c r="J99" s="14">
        <v>7800000</v>
      </c>
      <c r="K99" s="14">
        <v>139300000</v>
      </c>
      <c r="L99" s="6">
        <v>45658</v>
      </c>
      <c r="M99" t="s">
        <v>22</v>
      </c>
      <c r="N99" t="s">
        <v>23</v>
      </c>
      <c r="O99" t="s">
        <v>34</v>
      </c>
      <c r="P99" t="s">
        <v>39</v>
      </c>
      <c r="Q99" t="s">
        <v>354</v>
      </c>
      <c r="R99">
        <v>98</v>
      </c>
      <c r="S99">
        <v>19790.079164999999</v>
      </c>
      <c r="T99" t="s">
        <v>315</v>
      </c>
    </row>
    <row r="100" spans="1:20" x14ac:dyDescent="0.2">
      <c r="A100">
        <v>160</v>
      </c>
      <c r="B100">
        <v>1538.531843</v>
      </c>
      <c r="C100" t="s">
        <v>210</v>
      </c>
      <c r="D100" t="s">
        <v>211</v>
      </c>
      <c r="E100" t="s">
        <v>20</v>
      </c>
      <c r="F100" t="s">
        <v>20</v>
      </c>
      <c r="G100" t="s">
        <v>315</v>
      </c>
      <c r="H100" t="s">
        <v>64</v>
      </c>
      <c r="I100">
        <v>3</v>
      </c>
      <c r="J100" s="14">
        <v>4200000</v>
      </c>
      <c r="K100" s="14">
        <v>56000000</v>
      </c>
      <c r="L100" s="6">
        <v>45292</v>
      </c>
      <c r="M100" t="s">
        <v>22</v>
      </c>
      <c r="N100" t="s">
        <v>23</v>
      </c>
      <c r="O100" t="s">
        <v>34</v>
      </c>
      <c r="P100" t="s">
        <v>122</v>
      </c>
      <c r="Q100" t="s">
        <v>350</v>
      </c>
      <c r="R100">
        <v>99</v>
      </c>
      <c r="S100">
        <v>1538.531843</v>
      </c>
      <c r="T100" t="s">
        <v>315</v>
      </c>
    </row>
    <row r="101" spans="1:20" x14ac:dyDescent="0.2">
      <c r="A101">
        <v>162</v>
      </c>
      <c r="B101">
        <v>1081.445541</v>
      </c>
      <c r="C101" t="s">
        <v>212</v>
      </c>
      <c r="D101" t="s">
        <v>213</v>
      </c>
      <c r="E101" t="s">
        <v>20</v>
      </c>
      <c r="F101" t="s">
        <v>20</v>
      </c>
      <c r="G101" t="s">
        <v>315</v>
      </c>
      <c r="H101" t="s">
        <v>121</v>
      </c>
      <c r="I101">
        <v>8</v>
      </c>
      <c r="J101" s="14">
        <v>0</v>
      </c>
      <c r="K101" s="14">
        <v>50000000</v>
      </c>
      <c r="L101" s="6">
        <v>45048</v>
      </c>
      <c r="M101" t="s">
        <v>22</v>
      </c>
      <c r="N101" t="s">
        <v>23</v>
      </c>
      <c r="O101" t="s">
        <v>34</v>
      </c>
      <c r="P101" t="s">
        <v>39</v>
      </c>
      <c r="Q101" t="s">
        <v>354</v>
      </c>
      <c r="R101">
        <v>100</v>
      </c>
      <c r="S101">
        <v>1081.445541</v>
      </c>
      <c r="T101" t="s">
        <v>315</v>
      </c>
    </row>
    <row r="102" spans="1:20" x14ac:dyDescent="0.2">
      <c r="A102">
        <v>163</v>
      </c>
      <c r="B102">
        <v>1311.3316669999999</v>
      </c>
      <c r="C102" t="s">
        <v>214</v>
      </c>
      <c r="D102" t="s">
        <v>215</v>
      </c>
      <c r="E102" t="s">
        <v>20</v>
      </c>
      <c r="F102" t="s">
        <v>20</v>
      </c>
      <c r="G102" t="s">
        <v>315</v>
      </c>
      <c r="H102" t="s">
        <v>43</v>
      </c>
      <c r="I102">
        <v>2</v>
      </c>
      <c r="J102" s="14">
        <v>1563000</v>
      </c>
      <c r="K102" s="14">
        <v>40000000</v>
      </c>
      <c r="L102" s="6">
        <v>45658</v>
      </c>
      <c r="M102" t="s">
        <v>22</v>
      </c>
      <c r="N102" t="s">
        <v>23</v>
      </c>
      <c r="O102" t="s">
        <v>34</v>
      </c>
      <c r="P102" t="s">
        <v>122</v>
      </c>
      <c r="Q102" t="s">
        <v>350</v>
      </c>
      <c r="R102">
        <v>101</v>
      </c>
      <c r="S102">
        <v>1311.3316669999999</v>
      </c>
      <c r="T102" t="s">
        <v>315</v>
      </c>
    </row>
    <row r="103" spans="1:20" x14ac:dyDescent="0.2">
      <c r="A103">
        <v>164</v>
      </c>
      <c r="B103">
        <v>7421.7381930000001</v>
      </c>
      <c r="C103" t="s">
        <v>216</v>
      </c>
      <c r="D103" t="s">
        <v>215</v>
      </c>
      <c r="E103" t="s">
        <v>20</v>
      </c>
      <c r="F103" t="s">
        <v>20</v>
      </c>
      <c r="G103" t="s">
        <v>315</v>
      </c>
      <c r="H103" t="s">
        <v>121</v>
      </c>
      <c r="I103">
        <v>8</v>
      </c>
      <c r="J103" s="14">
        <v>0</v>
      </c>
      <c r="K103" s="14">
        <v>55300000</v>
      </c>
      <c r="L103" s="6">
        <v>45292</v>
      </c>
      <c r="M103" t="s">
        <v>22</v>
      </c>
      <c r="N103" t="s">
        <v>23</v>
      </c>
      <c r="O103" t="s">
        <v>34</v>
      </c>
      <c r="P103" t="s">
        <v>39</v>
      </c>
      <c r="Q103" t="s">
        <v>354</v>
      </c>
      <c r="R103">
        <v>102</v>
      </c>
      <c r="S103">
        <v>7421.7381930000001</v>
      </c>
      <c r="T103" t="s">
        <v>315</v>
      </c>
    </row>
    <row r="104" spans="1:20" x14ac:dyDescent="0.2">
      <c r="A104">
        <v>165</v>
      </c>
      <c r="B104">
        <v>8078.3839799999996</v>
      </c>
      <c r="C104" t="s">
        <v>217</v>
      </c>
      <c r="D104" t="s">
        <v>218</v>
      </c>
      <c r="E104" t="s">
        <v>20</v>
      </c>
      <c r="F104" t="s">
        <v>20</v>
      </c>
      <c r="G104" t="s">
        <v>315</v>
      </c>
      <c r="H104" t="s">
        <v>121</v>
      </c>
      <c r="I104">
        <v>8</v>
      </c>
      <c r="J104" s="14">
        <v>0</v>
      </c>
      <c r="K104" s="14">
        <v>53500000</v>
      </c>
      <c r="L104" s="6">
        <v>45028</v>
      </c>
      <c r="M104" t="s">
        <v>22</v>
      </c>
      <c r="N104" t="s">
        <v>23</v>
      </c>
      <c r="O104" t="s">
        <v>34</v>
      </c>
      <c r="P104" t="s">
        <v>39</v>
      </c>
      <c r="Q104" t="s">
        <v>354</v>
      </c>
      <c r="R104">
        <v>103</v>
      </c>
      <c r="S104">
        <v>8078.3839799999996</v>
      </c>
      <c r="T104" t="s">
        <v>315</v>
      </c>
    </row>
    <row r="105" spans="1:20" x14ac:dyDescent="0.2">
      <c r="A105">
        <v>166</v>
      </c>
      <c r="B105">
        <v>7167.7157660000003</v>
      </c>
      <c r="C105" t="s">
        <v>219</v>
      </c>
      <c r="D105" t="s">
        <v>135</v>
      </c>
      <c r="E105" t="s">
        <v>20</v>
      </c>
      <c r="F105" t="s">
        <v>20</v>
      </c>
      <c r="G105" t="s">
        <v>315</v>
      </c>
      <c r="H105" t="s">
        <v>73</v>
      </c>
      <c r="I105">
        <v>5</v>
      </c>
      <c r="J105" s="14">
        <v>1042000</v>
      </c>
      <c r="K105" s="14">
        <v>4400000</v>
      </c>
      <c r="L105" s="6">
        <v>45292</v>
      </c>
      <c r="M105" t="s">
        <v>22</v>
      </c>
      <c r="N105" t="s">
        <v>23</v>
      </c>
      <c r="O105" t="s">
        <v>34</v>
      </c>
      <c r="P105" t="s">
        <v>39</v>
      </c>
      <c r="Q105" t="s">
        <v>354</v>
      </c>
      <c r="R105">
        <v>104</v>
      </c>
      <c r="S105">
        <v>7167.7157660000003</v>
      </c>
      <c r="T105" t="s">
        <v>315</v>
      </c>
    </row>
    <row r="106" spans="1:20" x14ac:dyDescent="0.2">
      <c r="A106">
        <v>185</v>
      </c>
      <c r="B106">
        <v>57479.189920999997</v>
      </c>
      <c r="C106" t="s">
        <v>220</v>
      </c>
      <c r="D106" t="s">
        <v>221</v>
      </c>
      <c r="E106" t="s">
        <v>20</v>
      </c>
      <c r="F106" t="s">
        <v>20</v>
      </c>
      <c r="G106" t="s">
        <v>315</v>
      </c>
      <c r="H106" t="s">
        <v>64</v>
      </c>
      <c r="I106">
        <v>3</v>
      </c>
      <c r="J106" s="14">
        <v>11000000</v>
      </c>
      <c r="K106" s="14">
        <v>200000000</v>
      </c>
      <c r="L106" s="6">
        <v>45292</v>
      </c>
      <c r="M106" t="s">
        <v>22</v>
      </c>
      <c r="N106" t="s">
        <v>23</v>
      </c>
      <c r="O106" t="s">
        <v>34</v>
      </c>
      <c r="P106" t="s">
        <v>39</v>
      </c>
      <c r="Q106" t="s">
        <v>354</v>
      </c>
      <c r="R106">
        <v>105</v>
      </c>
      <c r="S106">
        <v>57479.189920999997</v>
      </c>
      <c r="T106" t="s">
        <v>315</v>
      </c>
    </row>
    <row r="107" spans="1:20" x14ac:dyDescent="0.2">
      <c r="A107">
        <v>199</v>
      </c>
      <c r="B107">
        <v>25337.661323</v>
      </c>
      <c r="C107" t="s">
        <v>222</v>
      </c>
      <c r="D107" t="s">
        <v>119</v>
      </c>
      <c r="E107" t="s">
        <v>20</v>
      </c>
      <c r="F107" t="s">
        <v>20</v>
      </c>
      <c r="G107" t="s">
        <v>315</v>
      </c>
      <c r="H107" t="s">
        <v>43</v>
      </c>
      <c r="I107">
        <v>2</v>
      </c>
      <c r="J107" s="14">
        <v>9826000</v>
      </c>
      <c r="K107" s="14">
        <v>178798000</v>
      </c>
      <c r="L107" s="6">
        <v>45658</v>
      </c>
      <c r="M107" t="s">
        <v>22</v>
      </c>
      <c r="N107" t="s">
        <v>23</v>
      </c>
      <c r="O107" t="s">
        <v>34</v>
      </c>
      <c r="P107" t="s">
        <v>39</v>
      </c>
      <c r="Q107" t="s">
        <v>354</v>
      </c>
      <c r="R107">
        <v>106</v>
      </c>
      <c r="S107">
        <v>25337.661323</v>
      </c>
      <c r="T107" t="s">
        <v>315</v>
      </c>
    </row>
    <row r="108" spans="1:20" x14ac:dyDescent="0.2">
      <c r="A108">
        <v>211</v>
      </c>
      <c r="B108">
        <v>11890.405092999999</v>
      </c>
      <c r="C108" t="s">
        <v>223</v>
      </c>
      <c r="D108" t="s">
        <v>224</v>
      </c>
      <c r="E108" t="s">
        <v>20</v>
      </c>
      <c r="F108" t="s">
        <v>20</v>
      </c>
      <c r="G108" t="s">
        <v>315</v>
      </c>
      <c r="H108" t="s">
        <v>43</v>
      </c>
      <c r="I108">
        <v>2</v>
      </c>
      <c r="J108" s="14">
        <v>0</v>
      </c>
      <c r="K108" s="15">
        <f>(S108/1000)*14782000</f>
        <v>175763968.08472601</v>
      </c>
      <c r="L108" t="s">
        <v>315</v>
      </c>
      <c r="M108" t="s">
        <v>22</v>
      </c>
      <c r="N108" t="s">
        <v>23</v>
      </c>
      <c r="O108" t="s">
        <v>34</v>
      </c>
      <c r="P108" t="s">
        <v>39</v>
      </c>
      <c r="Q108" t="s">
        <v>354</v>
      </c>
      <c r="R108">
        <v>107</v>
      </c>
      <c r="S108">
        <v>11890.405092999999</v>
      </c>
      <c r="T108" t="s">
        <v>315</v>
      </c>
    </row>
    <row r="109" spans="1:20" x14ac:dyDescent="0.2">
      <c r="A109">
        <v>216</v>
      </c>
      <c r="B109">
        <v>5650.0457809999998</v>
      </c>
      <c r="C109" t="s">
        <v>225</v>
      </c>
      <c r="D109" t="s">
        <v>226</v>
      </c>
      <c r="E109" t="s">
        <v>20</v>
      </c>
      <c r="F109" t="s">
        <v>20</v>
      </c>
      <c r="G109" t="s">
        <v>315</v>
      </c>
      <c r="H109" t="s">
        <v>64</v>
      </c>
      <c r="I109">
        <v>3</v>
      </c>
      <c r="J109" s="14">
        <v>1549000</v>
      </c>
      <c r="K109" s="14">
        <v>28189000</v>
      </c>
      <c r="L109" s="6">
        <v>46753</v>
      </c>
      <c r="M109" t="s">
        <v>22</v>
      </c>
      <c r="N109" t="s">
        <v>23</v>
      </c>
      <c r="O109" t="s">
        <v>34</v>
      </c>
      <c r="P109" t="s">
        <v>39</v>
      </c>
      <c r="Q109" t="s">
        <v>354</v>
      </c>
      <c r="R109">
        <v>108</v>
      </c>
      <c r="S109">
        <v>5650.0457809999998</v>
      </c>
      <c r="T109" t="s">
        <v>315</v>
      </c>
    </row>
    <row r="110" spans="1:20" x14ac:dyDescent="0.2">
      <c r="A110">
        <v>227</v>
      </c>
      <c r="B110">
        <v>28143.502702000002</v>
      </c>
      <c r="C110" t="s">
        <v>227</v>
      </c>
      <c r="D110" t="s">
        <v>228</v>
      </c>
      <c r="E110" t="s">
        <v>20</v>
      </c>
      <c r="F110" t="s">
        <v>20</v>
      </c>
      <c r="G110" t="s">
        <v>315</v>
      </c>
      <c r="H110" t="s">
        <v>64</v>
      </c>
      <c r="I110">
        <v>3</v>
      </c>
      <c r="J110" s="14">
        <v>7701000</v>
      </c>
      <c r="K110" s="14">
        <v>140139000</v>
      </c>
      <c r="L110" s="6">
        <v>45292</v>
      </c>
      <c r="M110" t="s">
        <v>22</v>
      </c>
      <c r="N110" t="s">
        <v>23</v>
      </c>
      <c r="O110" t="s">
        <v>34</v>
      </c>
      <c r="P110" t="s">
        <v>39</v>
      </c>
      <c r="Q110" t="s">
        <v>354</v>
      </c>
      <c r="R110">
        <v>109</v>
      </c>
      <c r="S110">
        <v>28143.502702000002</v>
      </c>
      <c r="T110" t="s">
        <v>315</v>
      </c>
    </row>
    <row r="111" spans="1:20" x14ac:dyDescent="0.2">
      <c r="A111">
        <v>230</v>
      </c>
      <c r="B111">
        <v>1177.433456</v>
      </c>
      <c r="C111" t="s">
        <v>229</v>
      </c>
      <c r="D111" t="s">
        <v>230</v>
      </c>
      <c r="E111" t="s">
        <v>20</v>
      </c>
      <c r="F111" t="s">
        <v>20</v>
      </c>
      <c r="G111" t="s">
        <v>315</v>
      </c>
      <c r="H111" t="s">
        <v>168</v>
      </c>
      <c r="I111">
        <v>6</v>
      </c>
      <c r="J111" s="14">
        <v>600000</v>
      </c>
      <c r="K111" s="14">
        <v>13600000</v>
      </c>
      <c r="L111" s="6">
        <v>45292</v>
      </c>
      <c r="M111" t="s">
        <v>22</v>
      </c>
      <c r="N111" t="s">
        <v>23</v>
      </c>
      <c r="O111" t="s">
        <v>34</v>
      </c>
      <c r="P111" t="s">
        <v>39</v>
      </c>
      <c r="Q111" t="s">
        <v>354</v>
      </c>
      <c r="R111">
        <v>110</v>
      </c>
      <c r="S111">
        <v>1177.433456</v>
      </c>
      <c r="T111" t="s">
        <v>315</v>
      </c>
    </row>
    <row r="112" spans="1:20" x14ac:dyDescent="0.2">
      <c r="A112">
        <v>233</v>
      </c>
      <c r="B112">
        <v>3358.9074049999999</v>
      </c>
      <c r="C112" t="s">
        <v>231</v>
      </c>
      <c r="D112" t="s">
        <v>232</v>
      </c>
      <c r="E112" t="s">
        <v>20</v>
      </c>
      <c r="F112" t="s">
        <v>20</v>
      </c>
      <c r="G112" t="s">
        <v>315</v>
      </c>
      <c r="H112" t="s">
        <v>73</v>
      </c>
      <c r="I112">
        <v>5</v>
      </c>
      <c r="J112" s="14">
        <v>600000</v>
      </c>
      <c r="K112" s="14">
        <v>2000000000</v>
      </c>
      <c r="L112" s="6">
        <v>45292</v>
      </c>
      <c r="M112" t="s">
        <v>22</v>
      </c>
      <c r="N112" t="s">
        <v>23</v>
      </c>
      <c r="O112" t="s">
        <v>34</v>
      </c>
      <c r="P112" t="s">
        <v>39</v>
      </c>
      <c r="Q112" t="s">
        <v>354</v>
      </c>
      <c r="R112">
        <v>111</v>
      </c>
      <c r="S112">
        <v>3358.9074049999999</v>
      </c>
      <c r="T112" t="s">
        <v>315</v>
      </c>
    </row>
    <row r="113" spans="1:20" x14ac:dyDescent="0.2">
      <c r="A113">
        <v>239</v>
      </c>
      <c r="B113">
        <v>15348.427819</v>
      </c>
      <c r="C113" t="s">
        <v>233</v>
      </c>
      <c r="D113" t="s">
        <v>234</v>
      </c>
      <c r="E113" t="s">
        <v>20</v>
      </c>
      <c r="F113" t="s">
        <v>20</v>
      </c>
      <c r="G113" t="s">
        <v>315</v>
      </c>
      <c r="H113" t="s">
        <v>43</v>
      </c>
      <c r="I113">
        <v>2</v>
      </c>
      <c r="J113" s="14">
        <v>5500000</v>
      </c>
      <c r="K113" s="14">
        <v>90000000</v>
      </c>
      <c r="L113" s="6">
        <v>45658</v>
      </c>
      <c r="M113" t="s">
        <v>22</v>
      </c>
      <c r="N113" t="s">
        <v>23</v>
      </c>
      <c r="O113" t="s">
        <v>34</v>
      </c>
      <c r="P113" t="s">
        <v>39</v>
      </c>
      <c r="Q113" t="s">
        <v>354</v>
      </c>
      <c r="R113">
        <v>112</v>
      </c>
      <c r="S113">
        <v>15348.427819</v>
      </c>
      <c r="T113" t="s">
        <v>315</v>
      </c>
    </row>
    <row r="114" spans="1:20" x14ac:dyDescent="0.2">
      <c r="A114">
        <v>248</v>
      </c>
      <c r="B114">
        <v>327.40297700000002</v>
      </c>
      <c r="C114" t="s">
        <v>235</v>
      </c>
      <c r="D114" t="s">
        <v>236</v>
      </c>
      <c r="E114" t="s">
        <v>20</v>
      </c>
      <c r="F114" t="s">
        <v>20</v>
      </c>
      <c r="G114" t="s">
        <v>315</v>
      </c>
      <c r="H114" t="s">
        <v>73</v>
      </c>
      <c r="I114">
        <v>5</v>
      </c>
      <c r="J114" s="14">
        <v>0</v>
      </c>
      <c r="K114" s="14">
        <v>2700000</v>
      </c>
      <c r="L114" s="6">
        <v>44927</v>
      </c>
      <c r="M114" t="s">
        <v>22</v>
      </c>
      <c r="N114" t="s">
        <v>23</v>
      </c>
      <c r="O114" t="s">
        <v>34</v>
      </c>
      <c r="P114" t="s">
        <v>177</v>
      </c>
      <c r="Q114" t="s">
        <v>352</v>
      </c>
      <c r="R114">
        <v>113</v>
      </c>
      <c r="S114">
        <v>327.40297700000002</v>
      </c>
      <c r="T114" t="s">
        <v>315</v>
      </c>
    </row>
    <row r="115" spans="1:20" x14ac:dyDescent="0.2">
      <c r="A115">
        <v>256</v>
      </c>
      <c r="B115">
        <v>13614.563341999999</v>
      </c>
      <c r="C115" t="s">
        <v>237</v>
      </c>
      <c r="D115" t="s">
        <v>238</v>
      </c>
      <c r="E115" t="s">
        <v>20</v>
      </c>
      <c r="F115" t="s">
        <v>20</v>
      </c>
      <c r="G115" t="s">
        <v>315</v>
      </c>
      <c r="H115" t="s">
        <v>73</v>
      </c>
      <c r="I115">
        <v>5</v>
      </c>
      <c r="J115" s="14">
        <v>4000000</v>
      </c>
      <c r="K115" s="14">
        <v>140000000</v>
      </c>
      <c r="L115" s="6">
        <v>46023</v>
      </c>
      <c r="M115" t="s">
        <v>22</v>
      </c>
      <c r="N115" t="s">
        <v>23</v>
      </c>
      <c r="O115" t="s">
        <v>34</v>
      </c>
      <c r="P115" t="s">
        <v>39</v>
      </c>
      <c r="Q115" t="s">
        <v>354</v>
      </c>
      <c r="R115">
        <v>114</v>
      </c>
      <c r="S115">
        <v>13614.563341999999</v>
      </c>
      <c r="T115" t="s">
        <v>315</v>
      </c>
    </row>
    <row r="116" spans="1:20" x14ac:dyDescent="0.2">
      <c r="A116">
        <v>260</v>
      </c>
      <c r="B116">
        <v>4513.5815119999997</v>
      </c>
      <c r="C116" t="s">
        <v>239</v>
      </c>
      <c r="D116" t="s">
        <v>240</v>
      </c>
      <c r="E116" t="s">
        <v>20</v>
      </c>
      <c r="F116" t="s">
        <v>20</v>
      </c>
      <c r="G116" t="s">
        <v>315</v>
      </c>
      <c r="H116" t="s">
        <v>21</v>
      </c>
      <c r="I116">
        <v>1</v>
      </c>
      <c r="J116" s="14">
        <v>0</v>
      </c>
      <c r="K116" s="15">
        <f t="shared" ref="K116:K117" si="22">(S116/1000)*14782000</f>
        <v>66719761.910383999</v>
      </c>
      <c r="L116" t="s">
        <v>315</v>
      </c>
      <c r="M116" t="s">
        <v>22</v>
      </c>
      <c r="N116" t="s">
        <v>23</v>
      </c>
      <c r="O116" t="s">
        <v>34</v>
      </c>
      <c r="P116" t="s">
        <v>39</v>
      </c>
      <c r="Q116" t="s">
        <v>354</v>
      </c>
      <c r="R116">
        <v>115</v>
      </c>
      <c r="S116">
        <v>4513.5815119999997</v>
      </c>
      <c r="T116" t="s">
        <v>315</v>
      </c>
    </row>
    <row r="117" spans="1:20" x14ac:dyDescent="0.2">
      <c r="A117">
        <v>262</v>
      </c>
      <c r="B117">
        <v>32377.175824999998</v>
      </c>
      <c r="C117" t="s">
        <v>241</v>
      </c>
      <c r="D117" t="s">
        <v>242</v>
      </c>
      <c r="E117" t="s">
        <v>20</v>
      </c>
      <c r="F117" t="s">
        <v>20</v>
      </c>
      <c r="G117" t="s">
        <v>315</v>
      </c>
      <c r="H117" t="s">
        <v>21</v>
      </c>
      <c r="I117">
        <v>1</v>
      </c>
      <c r="J117" s="14">
        <v>0</v>
      </c>
      <c r="K117" s="15">
        <f t="shared" si="22"/>
        <v>478599413.04515004</v>
      </c>
      <c r="L117" t="s">
        <v>315</v>
      </c>
      <c r="M117" t="s">
        <v>22</v>
      </c>
      <c r="N117" t="s">
        <v>23</v>
      </c>
      <c r="O117" t="s">
        <v>34</v>
      </c>
      <c r="P117" t="s">
        <v>39</v>
      </c>
      <c r="Q117" t="s">
        <v>354</v>
      </c>
      <c r="R117">
        <v>116</v>
      </c>
      <c r="S117">
        <v>32377.175824999998</v>
      </c>
      <c r="T117" t="s">
        <v>315</v>
      </c>
    </row>
    <row r="118" spans="1:20" x14ac:dyDescent="0.2">
      <c r="A118">
        <v>267</v>
      </c>
      <c r="B118">
        <v>24088.740414</v>
      </c>
      <c r="C118" t="s">
        <v>243</v>
      </c>
      <c r="D118" t="s">
        <v>244</v>
      </c>
      <c r="E118" t="s">
        <v>20</v>
      </c>
      <c r="F118" t="s">
        <v>20</v>
      </c>
      <c r="G118" t="s">
        <v>315</v>
      </c>
      <c r="H118" t="s">
        <v>64</v>
      </c>
      <c r="I118">
        <v>3</v>
      </c>
      <c r="J118" s="14">
        <v>15000000</v>
      </c>
      <c r="K118" s="14">
        <v>500000</v>
      </c>
      <c r="L118" s="6">
        <v>46388</v>
      </c>
      <c r="M118" t="s">
        <v>23</v>
      </c>
      <c r="N118" t="s">
        <v>22</v>
      </c>
      <c r="O118" t="s">
        <v>34</v>
      </c>
      <c r="P118" t="s">
        <v>39</v>
      </c>
      <c r="Q118" t="s">
        <v>354</v>
      </c>
      <c r="R118">
        <v>117</v>
      </c>
      <c r="S118">
        <v>24088.740414</v>
      </c>
      <c r="T118" t="s">
        <v>315</v>
      </c>
    </row>
    <row r="119" spans="1:20" x14ac:dyDescent="0.2">
      <c r="A119">
        <v>268</v>
      </c>
      <c r="B119">
        <v>84.400141000000005</v>
      </c>
      <c r="C119" t="s">
        <v>245</v>
      </c>
      <c r="D119" t="s">
        <v>246</v>
      </c>
      <c r="E119" t="s">
        <v>20</v>
      </c>
      <c r="F119" t="s">
        <v>20</v>
      </c>
      <c r="G119" t="s">
        <v>315</v>
      </c>
      <c r="H119" t="s">
        <v>73</v>
      </c>
      <c r="I119">
        <v>5</v>
      </c>
      <c r="J119" s="15">
        <f>K119*0.1</f>
        <v>124760.28842620003</v>
      </c>
      <c r="K119" s="15">
        <f>(S119/1000)*14782000</f>
        <v>1247602.8842620002</v>
      </c>
      <c r="L119" t="s">
        <v>315</v>
      </c>
      <c r="M119" t="s">
        <v>23</v>
      </c>
      <c r="N119" t="s">
        <v>247</v>
      </c>
      <c r="O119" t="s">
        <v>34</v>
      </c>
      <c r="P119" t="s">
        <v>39</v>
      </c>
      <c r="Q119" t="s">
        <v>354</v>
      </c>
      <c r="R119">
        <v>118</v>
      </c>
      <c r="S119">
        <v>84.400141000000005</v>
      </c>
      <c r="T119" t="s">
        <v>315</v>
      </c>
    </row>
    <row r="120" spans="1:20" x14ac:dyDescent="0.2">
      <c r="A120">
        <v>271</v>
      </c>
      <c r="B120">
        <v>11300.414456</v>
      </c>
      <c r="C120" t="s">
        <v>248</v>
      </c>
      <c r="D120" t="s">
        <v>204</v>
      </c>
      <c r="E120" t="s">
        <v>20</v>
      </c>
      <c r="F120" t="s">
        <v>20</v>
      </c>
      <c r="G120" t="s">
        <v>315</v>
      </c>
      <c r="H120" t="s">
        <v>21</v>
      </c>
      <c r="I120">
        <v>1</v>
      </c>
      <c r="J120" s="14">
        <v>1000000</v>
      </c>
      <c r="K120" s="14">
        <v>48500000</v>
      </c>
      <c r="L120" s="6">
        <v>45658</v>
      </c>
      <c r="M120" t="s">
        <v>23</v>
      </c>
      <c r="N120" t="s">
        <v>22</v>
      </c>
      <c r="O120" t="s">
        <v>34</v>
      </c>
      <c r="P120" t="s">
        <v>39</v>
      </c>
      <c r="Q120" t="s">
        <v>354</v>
      </c>
      <c r="R120">
        <v>119</v>
      </c>
      <c r="S120">
        <v>11300.414456</v>
      </c>
      <c r="T120" t="s">
        <v>315</v>
      </c>
    </row>
    <row r="121" spans="1:20" x14ac:dyDescent="0.2">
      <c r="A121">
        <v>279</v>
      </c>
      <c r="B121">
        <v>19121.970632</v>
      </c>
      <c r="C121" t="s">
        <v>249</v>
      </c>
      <c r="D121" t="s">
        <v>250</v>
      </c>
      <c r="E121" t="s">
        <v>20</v>
      </c>
      <c r="F121" t="s">
        <v>20</v>
      </c>
      <c r="G121" t="s">
        <v>315</v>
      </c>
      <c r="H121" t="s">
        <v>43</v>
      </c>
      <c r="I121">
        <v>2</v>
      </c>
      <c r="J121" s="15">
        <f t="shared" ref="J121:J122" si="23">K121*0.1</f>
        <v>28266096.988222405</v>
      </c>
      <c r="K121" s="15">
        <f t="shared" ref="K121:K122" si="24">(S121/1000)*14782000</f>
        <v>282660969.88222402</v>
      </c>
      <c r="L121" t="s">
        <v>315</v>
      </c>
      <c r="M121" t="s">
        <v>23</v>
      </c>
      <c r="N121" t="s">
        <v>22</v>
      </c>
      <c r="O121" t="s">
        <v>34</v>
      </c>
      <c r="P121" t="s">
        <v>39</v>
      </c>
      <c r="Q121" t="s">
        <v>354</v>
      </c>
      <c r="R121">
        <v>120</v>
      </c>
      <c r="S121">
        <v>19121.970632</v>
      </c>
      <c r="T121" t="s">
        <v>315</v>
      </c>
    </row>
    <row r="122" spans="1:20" x14ac:dyDescent="0.2">
      <c r="A122">
        <v>280</v>
      </c>
      <c r="B122">
        <v>62234.406367000003</v>
      </c>
      <c r="C122" t="s">
        <v>251</v>
      </c>
      <c r="D122" t="s">
        <v>252</v>
      </c>
      <c r="E122" t="s">
        <v>20</v>
      </c>
      <c r="F122" t="s">
        <v>20</v>
      </c>
      <c r="G122" t="s">
        <v>315</v>
      </c>
      <c r="H122" t="s">
        <v>21</v>
      </c>
      <c r="I122">
        <v>1</v>
      </c>
      <c r="J122" s="15">
        <f t="shared" si="23"/>
        <v>91994899.491699412</v>
      </c>
      <c r="K122" s="15">
        <f t="shared" si="24"/>
        <v>919948994.91699409</v>
      </c>
      <c r="L122" t="s">
        <v>315</v>
      </c>
      <c r="M122" t="s">
        <v>23</v>
      </c>
      <c r="N122" t="s">
        <v>22</v>
      </c>
      <c r="O122" t="s">
        <v>34</v>
      </c>
      <c r="P122" t="s">
        <v>39</v>
      </c>
      <c r="Q122" t="s">
        <v>354</v>
      </c>
      <c r="R122">
        <v>121</v>
      </c>
      <c r="S122">
        <v>62234.406367000003</v>
      </c>
      <c r="T122" t="s">
        <v>315</v>
      </c>
    </row>
    <row r="123" spans="1:20" x14ac:dyDescent="0.2">
      <c r="A123">
        <v>291</v>
      </c>
      <c r="B123">
        <v>22203.217863999998</v>
      </c>
      <c r="C123" t="s">
        <v>253</v>
      </c>
      <c r="D123" t="s">
        <v>228</v>
      </c>
      <c r="E123" t="s">
        <v>20</v>
      </c>
      <c r="F123" t="s">
        <v>20</v>
      </c>
      <c r="G123" t="s">
        <v>315</v>
      </c>
      <c r="H123" t="s">
        <v>43</v>
      </c>
      <c r="I123">
        <v>2</v>
      </c>
      <c r="J123" s="14">
        <v>6462000</v>
      </c>
      <c r="K123" s="14">
        <v>117588000</v>
      </c>
      <c r="L123" s="6">
        <v>45658</v>
      </c>
      <c r="M123" t="s">
        <v>22</v>
      </c>
      <c r="N123" t="s">
        <v>23</v>
      </c>
      <c r="O123" t="s">
        <v>34</v>
      </c>
      <c r="P123" t="s">
        <v>39</v>
      </c>
      <c r="Q123" t="s">
        <v>354</v>
      </c>
      <c r="R123">
        <v>122</v>
      </c>
      <c r="S123">
        <v>22203.217863999998</v>
      </c>
      <c r="T123" t="s">
        <v>315</v>
      </c>
    </row>
    <row r="124" spans="1:20" x14ac:dyDescent="0.2">
      <c r="A124">
        <v>301</v>
      </c>
      <c r="B124">
        <v>2473.3697499999998</v>
      </c>
      <c r="C124" t="s">
        <v>254</v>
      </c>
      <c r="D124" t="s">
        <v>255</v>
      </c>
      <c r="E124" t="s">
        <v>20</v>
      </c>
      <c r="F124" t="s">
        <v>20</v>
      </c>
      <c r="G124" t="s">
        <v>315</v>
      </c>
      <c r="H124" t="s">
        <v>73</v>
      </c>
      <c r="I124">
        <v>5</v>
      </c>
      <c r="J124" s="15">
        <f t="shared" ref="J124:J125" si="25">K124*0.1</f>
        <v>3656135.1644499996</v>
      </c>
      <c r="K124" s="15">
        <f t="shared" ref="K124" si="26">(S124/1000)*14782000</f>
        <v>36561351.644499995</v>
      </c>
      <c r="L124" s="6">
        <v>45658</v>
      </c>
      <c r="M124" t="s">
        <v>22</v>
      </c>
      <c r="N124" t="s">
        <v>23</v>
      </c>
      <c r="O124" t="s">
        <v>34</v>
      </c>
      <c r="P124" t="s">
        <v>39</v>
      </c>
      <c r="Q124" t="s">
        <v>354</v>
      </c>
      <c r="R124">
        <v>123</v>
      </c>
      <c r="S124">
        <v>2473.3697499999998</v>
      </c>
      <c r="T124" t="s">
        <v>315</v>
      </c>
    </row>
    <row r="125" spans="1:20" x14ac:dyDescent="0.2">
      <c r="A125">
        <v>317</v>
      </c>
      <c r="B125">
        <v>101409.017513</v>
      </c>
      <c r="C125" t="s">
        <v>256</v>
      </c>
      <c r="D125" t="s">
        <v>257</v>
      </c>
      <c r="E125" t="s">
        <v>20</v>
      </c>
      <c r="F125" t="s">
        <v>20</v>
      </c>
      <c r="G125" t="s">
        <v>315</v>
      </c>
      <c r="H125" t="s">
        <v>21</v>
      </c>
      <c r="I125">
        <v>1</v>
      </c>
      <c r="J125" s="15">
        <f t="shared" si="25"/>
        <v>51718.598931629997</v>
      </c>
      <c r="K125" s="15">
        <f>(S125/1000)*5100</f>
        <v>517185.98931629997</v>
      </c>
      <c r="L125" t="s">
        <v>315</v>
      </c>
      <c r="M125" t="s">
        <v>22</v>
      </c>
      <c r="N125" t="s">
        <v>23</v>
      </c>
      <c r="O125" t="s">
        <v>315</v>
      </c>
      <c r="P125" t="s">
        <v>147</v>
      </c>
      <c r="Q125" t="s">
        <v>351</v>
      </c>
      <c r="R125">
        <v>124</v>
      </c>
      <c r="S125">
        <v>101409.017513</v>
      </c>
      <c r="T125" t="s">
        <v>315</v>
      </c>
    </row>
    <row r="126" spans="1:20" x14ac:dyDescent="0.2">
      <c r="A126">
        <v>358</v>
      </c>
      <c r="B126">
        <v>49490.644176000002</v>
      </c>
      <c r="C126" t="s">
        <v>258</v>
      </c>
      <c r="D126" t="s">
        <v>26</v>
      </c>
      <c r="E126" t="s">
        <v>20</v>
      </c>
      <c r="F126" t="s">
        <v>20</v>
      </c>
      <c r="G126" t="s">
        <v>315</v>
      </c>
      <c r="H126" t="s">
        <v>43</v>
      </c>
      <c r="I126">
        <v>2</v>
      </c>
      <c r="J126" s="14">
        <v>80000</v>
      </c>
      <c r="K126" s="15">
        <f>(S126/1000)*5100</f>
        <v>252402.28529760003</v>
      </c>
      <c r="L126" s="6">
        <v>45292</v>
      </c>
      <c r="M126" t="s">
        <v>22</v>
      </c>
      <c r="N126" t="s">
        <v>23</v>
      </c>
      <c r="O126" t="s">
        <v>315</v>
      </c>
      <c r="P126" t="s">
        <v>147</v>
      </c>
      <c r="Q126" t="s">
        <v>351</v>
      </c>
      <c r="R126">
        <v>125</v>
      </c>
      <c r="S126">
        <v>49490.644176000002</v>
      </c>
      <c r="T126" t="s">
        <v>315</v>
      </c>
    </row>
    <row r="127" spans="1:20" x14ac:dyDescent="0.2">
      <c r="A127">
        <v>360</v>
      </c>
      <c r="B127">
        <v>17859.129905000002</v>
      </c>
      <c r="C127" t="s">
        <v>259</v>
      </c>
      <c r="D127" t="s">
        <v>260</v>
      </c>
      <c r="E127" t="s">
        <v>20</v>
      </c>
      <c r="F127" t="s">
        <v>20</v>
      </c>
      <c r="G127" t="s">
        <v>315</v>
      </c>
      <c r="H127" t="s">
        <v>43</v>
      </c>
      <c r="I127">
        <v>2</v>
      </c>
      <c r="J127" s="14">
        <v>7000000</v>
      </c>
      <c r="K127" s="14">
        <v>123000000</v>
      </c>
      <c r="L127" s="6">
        <v>45658</v>
      </c>
      <c r="M127" t="s">
        <v>22</v>
      </c>
      <c r="N127" t="s">
        <v>23</v>
      </c>
      <c r="O127" t="s">
        <v>34</v>
      </c>
      <c r="P127" t="s">
        <v>39</v>
      </c>
      <c r="Q127" t="s">
        <v>354</v>
      </c>
      <c r="R127">
        <v>126</v>
      </c>
      <c r="S127">
        <v>17859.129905000002</v>
      </c>
      <c r="T127" t="s">
        <v>315</v>
      </c>
    </row>
    <row r="128" spans="1:20" x14ac:dyDescent="0.2">
      <c r="A128">
        <v>361</v>
      </c>
      <c r="B128">
        <v>3728.0003660000002</v>
      </c>
      <c r="C128" t="s">
        <v>261</v>
      </c>
      <c r="D128" t="s">
        <v>262</v>
      </c>
      <c r="E128" t="s">
        <v>262</v>
      </c>
      <c r="F128" t="s">
        <v>262</v>
      </c>
      <c r="G128" t="s">
        <v>315</v>
      </c>
      <c r="H128" t="s">
        <v>21</v>
      </c>
      <c r="I128">
        <v>1</v>
      </c>
      <c r="J128" s="15">
        <f t="shared" ref="J128:J149" si="27">K128*0.1</f>
        <v>5510730.1410212005</v>
      </c>
      <c r="K128" s="15">
        <f t="shared" ref="K128:K149" si="28">(S128/1000)*14782000</f>
        <v>55107301.410212003</v>
      </c>
      <c r="L128" t="s">
        <v>315</v>
      </c>
      <c r="M128" t="s">
        <v>23</v>
      </c>
      <c r="N128" t="s">
        <v>23</v>
      </c>
      <c r="O128" t="s">
        <v>34</v>
      </c>
      <c r="P128" t="s">
        <v>39</v>
      </c>
      <c r="Q128" t="s">
        <v>354</v>
      </c>
      <c r="R128">
        <v>127</v>
      </c>
      <c r="S128">
        <v>3728.0003660000002</v>
      </c>
      <c r="T128" t="s">
        <v>263</v>
      </c>
    </row>
    <row r="129" spans="1:20" x14ac:dyDescent="0.2">
      <c r="A129">
        <v>362</v>
      </c>
      <c r="B129">
        <v>8476.5927069999998</v>
      </c>
      <c r="C129" t="s">
        <v>264</v>
      </c>
      <c r="D129" t="s">
        <v>204</v>
      </c>
      <c r="E129" t="s">
        <v>20</v>
      </c>
      <c r="F129" t="s">
        <v>265</v>
      </c>
      <c r="G129" t="s">
        <v>315</v>
      </c>
      <c r="H129" t="s">
        <v>21</v>
      </c>
      <c r="I129">
        <v>1</v>
      </c>
      <c r="J129" s="15">
        <f t="shared" si="27"/>
        <v>12530099.339487402</v>
      </c>
      <c r="K129" s="15">
        <f t="shared" si="28"/>
        <v>125300993.39487401</v>
      </c>
      <c r="L129" t="s">
        <v>315</v>
      </c>
      <c r="M129" t="s">
        <v>22</v>
      </c>
      <c r="N129" t="s">
        <v>23</v>
      </c>
      <c r="O129" t="s">
        <v>34</v>
      </c>
      <c r="P129" t="s">
        <v>39</v>
      </c>
      <c r="Q129" t="s">
        <v>354</v>
      </c>
      <c r="R129">
        <v>128</v>
      </c>
      <c r="S129">
        <v>8476.5927069999998</v>
      </c>
      <c r="T129" t="s">
        <v>266</v>
      </c>
    </row>
    <row r="130" spans="1:20" x14ac:dyDescent="0.2">
      <c r="A130">
        <v>363</v>
      </c>
      <c r="B130">
        <v>10169.159436</v>
      </c>
      <c r="C130" t="s">
        <v>267</v>
      </c>
      <c r="D130" t="s">
        <v>82</v>
      </c>
      <c r="E130" t="s">
        <v>82</v>
      </c>
      <c r="F130" t="s">
        <v>82</v>
      </c>
      <c r="G130" t="s">
        <v>315</v>
      </c>
      <c r="H130" t="s">
        <v>21</v>
      </c>
      <c r="I130">
        <v>1</v>
      </c>
      <c r="J130" s="15">
        <f t="shared" si="27"/>
        <v>15032051.4782952</v>
      </c>
      <c r="K130" s="15">
        <f t="shared" si="28"/>
        <v>150320514.78295198</v>
      </c>
      <c r="L130" t="s">
        <v>315</v>
      </c>
      <c r="M130" t="s">
        <v>23</v>
      </c>
      <c r="N130" t="s">
        <v>23</v>
      </c>
      <c r="O130" t="s">
        <v>34</v>
      </c>
      <c r="P130" t="s">
        <v>39</v>
      </c>
      <c r="Q130" t="s">
        <v>354</v>
      </c>
      <c r="R130">
        <v>129</v>
      </c>
      <c r="S130">
        <v>10169.159436</v>
      </c>
      <c r="T130" t="s">
        <v>315</v>
      </c>
    </row>
    <row r="131" spans="1:20" x14ac:dyDescent="0.2">
      <c r="A131">
        <v>364</v>
      </c>
      <c r="B131">
        <v>2340.2719870000001</v>
      </c>
      <c r="C131" t="s">
        <v>268</v>
      </c>
      <c r="D131" t="s">
        <v>269</v>
      </c>
      <c r="E131" t="s">
        <v>20</v>
      </c>
      <c r="F131" t="s">
        <v>269</v>
      </c>
      <c r="G131" t="s">
        <v>315</v>
      </c>
      <c r="H131" t="s">
        <v>21</v>
      </c>
      <c r="I131">
        <v>1</v>
      </c>
      <c r="J131" s="15">
        <f t="shared" si="27"/>
        <v>3459390.0511833997</v>
      </c>
      <c r="K131" s="15">
        <f t="shared" si="28"/>
        <v>34593900.511833996</v>
      </c>
      <c r="L131" t="s">
        <v>315</v>
      </c>
      <c r="M131" t="s">
        <v>22</v>
      </c>
      <c r="N131" t="s">
        <v>23</v>
      </c>
      <c r="O131" t="s">
        <v>34</v>
      </c>
      <c r="P131" t="s">
        <v>39</v>
      </c>
      <c r="Q131" t="s">
        <v>354</v>
      </c>
      <c r="R131">
        <v>130</v>
      </c>
      <c r="S131">
        <v>2340.2719870000001</v>
      </c>
      <c r="T131" t="s">
        <v>315</v>
      </c>
    </row>
    <row r="132" spans="1:20" x14ac:dyDescent="0.2">
      <c r="A132">
        <v>365</v>
      </c>
      <c r="B132">
        <v>3034.1453809999998</v>
      </c>
      <c r="C132" t="s">
        <v>270</v>
      </c>
      <c r="D132" t="s">
        <v>271</v>
      </c>
      <c r="E132" t="s">
        <v>271</v>
      </c>
      <c r="F132" t="s">
        <v>271</v>
      </c>
      <c r="G132" t="s">
        <v>315</v>
      </c>
      <c r="H132" t="s">
        <v>21</v>
      </c>
      <c r="I132">
        <v>1</v>
      </c>
      <c r="J132" s="15">
        <f t="shared" si="27"/>
        <v>4485073.7021941999</v>
      </c>
      <c r="K132" s="15">
        <f t="shared" si="28"/>
        <v>44850737.021941997</v>
      </c>
      <c r="L132" t="s">
        <v>315</v>
      </c>
      <c r="M132" t="s">
        <v>23</v>
      </c>
      <c r="N132" t="s">
        <v>23</v>
      </c>
      <c r="O132" t="s">
        <v>34</v>
      </c>
      <c r="P132" t="s">
        <v>39</v>
      </c>
      <c r="Q132" t="s">
        <v>354</v>
      </c>
      <c r="R132">
        <v>131</v>
      </c>
      <c r="S132">
        <v>3034.1453809999998</v>
      </c>
      <c r="T132" t="s">
        <v>272</v>
      </c>
    </row>
    <row r="133" spans="1:20" x14ac:dyDescent="0.2">
      <c r="A133">
        <v>366</v>
      </c>
      <c r="B133">
        <v>2144.9180390000001</v>
      </c>
      <c r="C133" t="s">
        <v>273</v>
      </c>
      <c r="D133" t="s">
        <v>274</v>
      </c>
      <c r="E133" t="s">
        <v>274</v>
      </c>
      <c r="F133" t="s">
        <v>274</v>
      </c>
      <c r="G133" t="s">
        <v>315</v>
      </c>
      <c r="H133" t="s">
        <v>21</v>
      </c>
      <c r="I133">
        <v>1</v>
      </c>
      <c r="J133" s="15">
        <f t="shared" si="27"/>
        <v>3170617.8452498005</v>
      </c>
      <c r="K133" s="15">
        <f t="shared" si="28"/>
        <v>31706178.452498004</v>
      </c>
      <c r="L133" t="s">
        <v>315</v>
      </c>
      <c r="M133" t="s">
        <v>23</v>
      </c>
      <c r="N133" t="s">
        <v>23</v>
      </c>
      <c r="O133" t="s">
        <v>34</v>
      </c>
      <c r="P133" t="s">
        <v>39</v>
      </c>
      <c r="Q133" t="s">
        <v>354</v>
      </c>
      <c r="R133">
        <v>132</v>
      </c>
      <c r="S133">
        <v>2144.9180390000001</v>
      </c>
      <c r="T133" t="s">
        <v>275</v>
      </c>
    </row>
    <row r="134" spans="1:20" x14ac:dyDescent="0.2">
      <c r="A134">
        <v>367</v>
      </c>
      <c r="B134">
        <v>1378.490886</v>
      </c>
      <c r="C134" t="s">
        <v>276</v>
      </c>
      <c r="D134" t="s">
        <v>277</v>
      </c>
      <c r="E134" t="s">
        <v>277</v>
      </c>
      <c r="F134" t="s">
        <v>277</v>
      </c>
      <c r="G134" t="s">
        <v>315</v>
      </c>
      <c r="H134" t="s">
        <v>21</v>
      </c>
      <c r="I134">
        <v>1</v>
      </c>
      <c r="J134" s="15">
        <f t="shared" si="27"/>
        <v>2037685.2276852001</v>
      </c>
      <c r="K134" s="15">
        <f t="shared" si="28"/>
        <v>20376852.276852001</v>
      </c>
      <c r="L134" t="s">
        <v>315</v>
      </c>
      <c r="M134" t="s">
        <v>23</v>
      </c>
      <c r="N134" t="s">
        <v>23</v>
      </c>
      <c r="O134" t="s">
        <v>34</v>
      </c>
      <c r="P134" t="s">
        <v>39</v>
      </c>
      <c r="Q134" t="s">
        <v>354</v>
      </c>
      <c r="R134">
        <v>133</v>
      </c>
      <c r="S134">
        <v>1378.490886</v>
      </c>
      <c r="T134" t="s">
        <v>278</v>
      </c>
    </row>
    <row r="135" spans="1:20" x14ac:dyDescent="0.2">
      <c r="A135">
        <v>368</v>
      </c>
      <c r="B135">
        <v>31539.809769</v>
      </c>
      <c r="C135" t="s">
        <v>279</v>
      </c>
      <c r="D135" t="s">
        <v>20</v>
      </c>
      <c r="E135" t="s">
        <v>20</v>
      </c>
      <c r="F135" t="s">
        <v>20</v>
      </c>
      <c r="G135" t="s">
        <v>315</v>
      </c>
      <c r="H135" t="s">
        <v>21</v>
      </c>
      <c r="I135">
        <v>1</v>
      </c>
      <c r="J135" s="15">
        <f t="shared" si="27"/>
        <v>46622146.800535798</v>
      </c>
      <c r="K135" s="15">
        <f t="shared" si="28"/>
        <v>466221468.00535798</v>
      </c>
      <c r="L135" t="s">
        <v>315</v>
      </c>
      <c r="M135" t="s">
        <v>23</v>
      </c>
      <c r="N135" t="s">
        <v>22</v>
      </c>
      <c r="O135" t="s">
        <v>34</v>
      </c>
      <c r="P135" t="s">
        <v>39</v>
      </c>
      <c r="Q135" t="s">
        <v>354</v>
      </c>
      <c r="R135">
        <v>134</v>
      </c>
      <c r="S135">
        <v>31539.809769</v>
      </c>
      <c r="T135" t="s">
        <v>280</v>
      </c>
    </row>
    <row r="136" spans="1:20" x14ac:dyDescent="0.2">
      <c r="A136">
        <v>369</v>
      </c>
      <c r="B136">
        <v>50214.692461999999</v>
      </c>
      <c r="C136" t="s">
        <v>281</v>
      </c>
      <c r="D136" t="s">
        <v>20</v>
      </c>
      <c r="E136" t="s">
        <v>20</v>
      </c>
      <c r="F136" t="s">
        <v>20</v>
      </c>
      <c r="G136" t="s">
        <v>315</v>
      </c>
      <c r="H136" t="s">
        <v>21</v>
      </c>
      <c r="I136">
        <v>1</v>
      </c>
      <c r="J136" s="15">
        <f t="shared" si="27"/>
        <v>74227358.397328407</v>
      </c>
      <c r="K136" s="15">
        <f t="shared" si="28"/>
        <v>742273583.97328401</v>
      </c>
      <c r="L136" t="s">
        <v>315</v>
      </c>
      <c r="M136" t="s">
        <v>23</v>
      </c>
      <c r="N136" t="s">
        <v>22</v>
      </c>
      <c r="O136" t="s">
        <v>34</v>
      </c>
      <c r="P136" t="s">
        <v>39</v>
      </c>
      <c r="Q136" t="s">
        <v>354</v>
      </c>
      <c r="R136">
        <v>135</v>
      </c>
      <c r="S136">
        <v>50214.692461999999</v>
      </c>
      <c r="T136" t="s">
        <v>280</v>
      </c>
    </row>
    <row r="137" spans="1:20" x14ac:dyDescent="0.2">
      <c r="A137">
        <v>370</v>
      </c>
      <c r="B137">
        <v>4823.8675869999997</v>
      </c>
      <c r="C137" t="s">
        <v>282</v>
      </c>
      <c r="D137" t="s">
        <v>283</v>
      </c>
      <c r="E137" t="s">
        <v>284</v>
      </c>
      <c r="F137" t="s">
        <v>284</v>
      </c>
      <c r="G137" t="s">
        <v>315</v>
      </c>
      <c r="H137" t="s">
        <v>21</v>
      </c>
      <c r="I137">
        <v>1</v>
      </c>
      <c r="J137" s="15">
        <f t="shared" si="27"/>
        <v>7130641.0671033999</v>
      </c>
      <c r="K137" s="15">
        <f t="shared" si="28"/>
        <v>71306410.671033993</v>
      </c>
      <c r="L137" t="s">
        <v>315</v>
      </c>
      <c r="M137" t="s">
        <v>23</v>
      </c>
      <c r="N137" t="s">
        <v>23</v>
      </c>
      <c r="O137" t="s">
        <v>34</v>
      </c>
      <c r="P137" t="s">
        <v>39</v>
      </c>
      <c r="Q137" t="s">
        <v>354</v>
      </c>
      <c r="R137">
        <v>136</v>
      </c>
      <c r="S137">
        <v>4823.8675869999997</v>
      </c>
      <c r="T137" t="s">
        <v>285</v>
      </c>
    </row>
    <row r="138" spans="1:20" x14ac:dyDescent="0.2">
      <c r="A138">
        <v>371</v>
      </c>
      <c r="B138">
        <v>20473.393871</v>
      </c>
      <c r="C138" t="s">
        <v>286</v>
      </c>
      <c r="D138" t="s">
        <v>287</v>
      </c>
      <c r="E138" t="s">
        <v>287</v>
      </c>
      <c r="F138" t="s">
        <v>287</v>
      </c>
      <c r="G138" t="s">
        <v>315</v>
      </c>
      <c r="H138" t="s">
        <v>21</v>
      </c>
      <c r="I138">
        <v>1</v>
      </c>
      <c r="J138" s="15">
        <f t="shared" si="27"/>
        <v>30263770.820112199</v>
      </c>
      <c r="K138" s="15">
        <f t="shared" si="28"/>
        <v>302637708.20112199</v>
      </c>
      <c r="L138" t="s">
        <v>315</v>
      </c>
      <c r="M138" t="s">
        <v>23</v>
      </c>
      <c r="N138" t="s">
        <v>23</v>
      </c>
      <c r="O138" t="s">
        <v>34</v>
      </c>
      <c r="P138" t="s">
        <v>39</v>
      </c>
      <c r="Q138" t="s">
        <v>354</v>
      </c>
      <c r="R138">
        <v>137</v>
      </c>
      <c r="S138">
        <v>20473.393871</v>
      </c>
      <c r="T138" t="s">
        <v>288</v>
      </c>
    </row>
    <row r="139" spans="1:20" x14ac:dyDescent="0.2">
      <c r="A139">
        <v>372</v>
      </c>
      <c r="B139">
        <v>63481.34534</v>
      </c>
      <c r="C139" t="s">
        <v>289</v>
      </c>
      <c r="D139" t="s">
        <v>290</v>
      </c>
      <c r="E139" t="s">
        <v>290</v>
      </c>
      <c r="F139" t="s">
        <v>290</v>
      </c>
      <c r="G139" t="s">
        <v>315</v>
      </c>
      <c r="H139" t="s">
        <v>21</v>
      </c>
      <c r="I139">
        <v>1</v>
      </c>
      <c r="J139" s="15">
        <f t="shared" si="27"/>
        <v>93838124.681587994</v>
      </c>
      <c r="K139" s="15">
        <f t="shared" si="28"/>
        <v>938381246.81587994</v>
      </c>
      <c r="L139" t="s">
        <v>315</v>
      </c>
      <c r="M139" t="s">
        <v>23</v>
      </c>
      <c r="N139" t="s">
        <v>23</v>
      </c>
      <c r="O139" t="s">
        <v>34</v>
      </c>
      <c r="P139" t="s">
        <v>39</v>
      </c>
      <c r="Q139" t="s">
        <v>354</v>
      </c>
      <c r="R139">
        <v>138</v>
      </c>
      <c r="S139">
        <v>63481.34534</v>
      </c>
      <c r="T139" t="s">
        <v>291</v>
      </c>
    </row>
    <row r="140" spans="1:20" x14ac:dyDescent="0.2">
      <c r="A140">
        <v>373</v>
      </c>
      <c r="B140">
        <v>1769.249857</v>
      </c>
      <c r="C140" t="s">
        <v>292</v>
      </c>
      <c r="D140" t="s">
        <v>293</v>
      </c>
      <c r="E140" t="s">
        <v>293</v>
      </c>
      <c r="F140" t="s">
        <v>293</v>
      </c>
      <c r="G140" t="s">
        <v>315</v>
      </c>
      <c r="H140" t="s">
        <v>21</v>
      </c>
      <c r="I140">
        <v>1</v>
      </c>
      <c r="J140" s="15">
        <f t="shared" si="27"/>
        <v>2615305.1386174001</v>
      </c>
      <c r="K140" s="15">
        <f t="shared" si="28"/>
        <v>26153051.386173997</v>
      </c>
      <c r="L140" t="s">
        <v>315</v>
      </c>
      <c r="M140" t="s">
        <v>23</v>
      </c>
      <c r="N140" t="s">
        <v>23</v>
      </c>
      <c r="O140" t="s">
        <v>34</v>
      </c>
      <c r="P140" t="s">
        <v>39</v>
      </c>
      <c r="Q140" t="s">
        <v>354</v>
      </c>
      <c r="R140">
        <v>139</v>
      </c>
      <c r="S140">
        <v>1769.249857</v>
      </c>
      <c r="T140" t="s">
        <v>294</v>
      </c>
    </row>
    <row r="141" spans="1:20" x14ac:dyDescent="0.2">
      <c r="A141">
        <v>374</v>
      </c>
      <c r="B141">
        <v>1201.6428579999999</v>
      </c>
      <c r="C141" t="s">
        <v>295</v>
      </c>
      <c r="D141" t="s">
        <v>293</v>
      </c>
      <c r="E141" t="s">
        <v>293</v>
      </c>
      <c r="F141" t="s">
        <v>293</v>
      </c>
      <c r="G141" t="s">
        <v>315</v>
      </c>
      <c r="H141" t="s">
        <v>21</v>
      </c>
      <c r="I141">
        <v>1</v>
      </c>
      <c r="J141" s="15">
        <f t="shared" si="27"/>
        <v>1776268.4726956</v>
      </c>
      <c r="K141" s="15">
        <f t="shared" si="28"/>
        <v>17762684.726955999</v>
      </c>
      <c r="L141" t="s">
        <v>315</v>
      </c>
      <c r="M141" t="s">
        <v>23</v>
      </c>
      <c r="N141" t="s">
        <v>23</v>
      </c>
      <c r="O141" t="s">
        <v>34</v>
      </c>
      <c r="P141" t="s">
        <v>39</v>
      </c>
      <c r="Q141" t="s">
        <v>354</v>
      </c>
      <c r="R141">
        <v>140</v>
      </c>
      <c r="S141">
        <v>1201.6428579999999</v>
      </c>
      <c r="T141" t="s">
        <v>315</v>
      </c>
    </row>
    <row r="142" spans="1:20" x14ac:dyDescent="0.2">
      <c r="A142">
        <v>375</v>
      </c>
      <c r="B142">
        <v>1242.3912399999999</v>
      </c>
      <c r="C142" t="s">
        <v>296</v>
      </c>
      <c r="D142" t="s">
        <v>293</v>
      </c>
      <c r="E142" t="s">
        <v>293</v>
      </c>
      <c r="F142" t="s">
        <v>293</v>
      </c>
      <c r="G142" t="s">
        <v>315</v>
      </c>
      <c r="H142" t="s">
        <v>21</v>
      </c>
      <c r="I142">
        <v>1</v>
      </c>
      <c r="J142" s="15">
        <f t="shared" si="27"/>
        <v>1836502.7309680001</v>
      </c>
      <c r="K142" s="15">
        <f t="shared" si="28"/>
        <v>18365027.30968</v>
      </c>
      <c r="L142" t="s">
        <v>315</v>
      </c>
      <c r="M142" t="s">
        <v>23</v>
      </c>
      <c r="N142" t="s">
        <v>23</v>
      </c>
      <c r="O142" t="s">
        <v>34</v>
      </c>
      <c r="P142" t="s">
        <v>39</v>
      </c>
      <c r="Q142" t="s">
        <v>354</v>
      </c>
      <c r="R142">
        <v>141</v>
      </c>
      <c r="S142">
        <v>1242.3912399999999</v>
      </c>
      <c r="T142" t="s">
        <v>297</v>
      </c>
    </row>
    <row r="143" spans="1:20" x14ac:dyDescent="0.2">
      <c r="A143">
        <v>376</v>
      </c>
      <c r="B143">
        <v>7154.528069</v>
      </c>
      <c r="C143" t="s">
        <v>298</v>
      </c>
      <c r="D143" t="s">
        <v>299</v>
      </c>
      <c r="E143" t="s">
        <v>299</v>
      </c>
      <c r="F143" t="s">
        <v>299</v>
      </c>
      <c r="G143" t="s">
        <v>315</v>
      </c>
      <c r="H143" t="s">
        <v>21</v>
      </c>
      <c r="I143">
        <v>1</v>
      </c>
      <c r="J143" s="15">
        <f t="shared" si="27"/>
        <v>10575823.391595801</v>
      </c>
      <c r="K143" s="15">
        <f t="shared" si="28"/>
        <v>105758233.915958</v>
      </c>
      <c r="L143" t="s">
        <v>315</v>
      </c>
      <c r="M143" t="s">
        <v>23</v>
      </c>
      <c r="N143" t="s">
        <v>23</v>
      </c>
      <c r="O143" t="s">
        <v>34</v>
      </c>
      <c r="P143" t="s">
        <v>39</v>
      </c>
      <c r="Q143" t="s">
        <v>354</v>
      </c>
      <c r="R143">
        <v>142</v>
      </c>
      <c r="S143">
        <v>7154.528069</v>
      </c>
      <c r="T143" t="s">
        <v>300</v>
      </c>
    </row>
    <row r="144" spans="1:20" x14ac:dyDescent="0.2">
      <c r="A144">
        <v>377</v>
      </c>
      <c r="B144">
        <v>27128.150469</v>
      </c>
      <c r="C144" t="s">
        <v>301</v>
      </c>
      <c r="D144" t="s">
        <v>302</v>
      </c>
      <c r="E144" t="s">
        <v>302</v>
      </c>
      <c r="F144" t="s">
        <v>302</v>
      </c>
      <c r="G144" t="s">
        <v>315</v>
      </c>
      <c r="H144" t="s">
        <v>21</v>
      </c>
      <c r="I144">
        <v>1</v>
      </c>
      <c r="J144" s="15">
        <f t="shared" si="27"/>
        <v>40100832.023275807</v>
      </c>
      <c r="K144" s="15">
        <f t="shared" si="28"/>
        <v>401008320.23275805</v>
      </c>
      <c r="L144" t="s">
        <v>315</v>
      </c>
      <c r="M144" t="s">
        <v>23</v>
      </c>
      <c r="N144" t="s">
        <v>23</v>
      </c>
      <c r="O144" t="s">
        <v>34</v>
      </c>
      <c r="P144" t="s">
        <v>39</v>
      </c>
      <c r="Q144" t="s">
        <v>354</v>
      </c>
      <c r="R144">
        <v>143</v>
      </c>
      <c r="S144">
        <v>27128.150469</v>
      </c>
      <c r="T144" t="s">
        <v>303</v>
      </c>
    </row>
    <row r="145" spans="1:20" x14ac:dyDescent="0.2">
      <c r="A145">
        <v>378</v>
      </c>
      <c r="B145">
        <v>5906.5331669999996</v>
      </c>
      <c r="C145" t="s">
        <v>304</v>
      </c>
      <c r="D145" t="s">
        <v>305</v>
      </c>
      <c r="E145" t="s">
        <v>305</v>
      </c>
      <c r="F145" t="s">
        <v>305</v>
      </c>
      <c r="G145" t="s">
        <v>315</v>
      </c>
      <c r="H145" t="s">
        <v>21</v>
      </c>
      <c r="I145">
        <v>1</v>
      </c>
      <c r="J145" s="15">
        <f t="shared" si="27"/>
        <v>8731037.3274594005</v>
      </c>
      <c r="K145" s="15">
        <f t="shared" si="28"/>
        <v>87310373.274593994</v>
      </c>
      <c r="L145" t="s">
        <v>315</v>
      </c>
      <c r="M145" t="s">
        <v>23</v>
      </c>
      <c r="N145" t="s">
        <v>23</v>
      </c>
      <c r="O145" t="s">
        <v>34</v>
      </c>
      <c r="P145" t="s">
        <v>39</v>
      </c>
      <c r="Q145" t="s">
        <v>354</v>
      </c>
      <c r="R145">
        <v>144</v>
      </c>
      <c r="S145">
        <v>5906.5331669999996</v>
      </c>
      <c r="T145" t="s">
        <v>306</v>
      </c>
    </row>
    <row r="146" spans="1:20" x14ac:dyDescent="0.2">
      <c r="A146">
        <v>379</v>
      </c>
      <c r="B146">
        <v>3014.8996229999998</v>
      </c>
      <c r="C146" t="s">
        <v>307</v>
      </c>
      <c r="D146" t="s">
        <v>308</v>
      </c>
      <c r="E146" t="s">
        <v>308</v>
      </c>
      <c r="F146" t="s">
        <v>308</v>
      </c>
      <c r="G146" t="s">
        <v>315</v>
      </c>
      <c r="H146" t="s">
        <v>21</v>
      </c>
      <c r="I146">
        <v>1</v>
      </c>
      <c r="J146" s="15">
        <f t="shared" si="27"/>
        <v>4456624.6227185996</v>
      </c>
      <c r="K146" s="15">
        <f t="shared" si="28"/>
        <v>44566246.227185994</v>
      </c>
      <c r="L146" t="s">
        <v>315</v>
      </c>
      <c r="M146" t="s">
        <v>23</v>
      </c>
      <c r="N146" t="s">
        <v>23</v>
      </c>
      <c r="O146" t="s">
        <v>34</v>
      </c>
      <c r="P146" t="s">
        <v>39</v>
      </c>
      <c r="Q146" t="s">
        <v>354</v>
      </c>
      <c r="R146">
        <v>145</v>
      </c>
      <c r="S146">
        <v>3014.8996229999998</v>
      </c>
      <c r="T146" t="s">
        <v>315</v>
      </c>
    </row>
    <row r="147" spans="1:20" x14ac:dyDescent="0.2">
      <c r="A147">
        <v>380</v>
      </c>
      <c r="B147">
        <v>5573.2830089999998</v>
      </c>
      <c r="C147" t="s">
        <v>309</v>
      </c>
      <c r="D147" t="s">
        <v>308</v>
      </c>
      <c r="E147" t="s">
        <v>308</v>
      </c>
      <c r="F147" t="s">
        <v>308</v>
      </c>
      <c r="G147" t="s">
        <v>315</v>
      </c>
      <c r="H147" t="s">
        <v>21</v>
      </c>
      <c r="I147">
        <v>1</v>
      </c>
      <c r="J147" s="15">
        <f t="shared" si="27"/>
        <v>8238426.9439038001</v>
      </c>
      <c r="K147" s="15">
        <f t="shared" si="28"/>
        <v>82384269.439037994</v>
      </c>
      <c r="L147" t="s">
        <v>315</v>
      </c>
      <c r="M147" t="s">
        <v>23</v>
      </c>
      <c r="N147" t="s">
        <v>23</v>
      </c>
      <c r="O147" t="s">
        <v>34</v>
      </c>
      <c r="P147" t="s">
        <v>39</v>
      </c>
      <c r="Q147" t="s">
        <v>354</v>
      </c>
      <c r="R147">
        <v>146</v>
      </c>
      <c r="S147">
        <v>5573.2830089999998</v>
      </c>
      <c r="T147" t="s">
        <v>315</v>
      </c>
    </row>
    <row r="148" spans="1:20" x14ac:dyDescent="0.2">
      <c r="A148">
        <v>382</v>
      </c>
      <c r="B148">
        <v>4978.0548310000004</v>
      </c>
      <c r="C148" t="s">
        <v>310</v>
      </c>
      <c r="D148" t="s">
        <v>308</v>
      </c>
      <c r="E148" t="s">
        <v>308</v>
      </c>
      <c r="F148" t="s">
        <v>308</v>
      </c>
      <c r="G148" t="s">
        <v>315</v>
      </c>
      <c r="H148" t="s">
        <v>21</v>
      </c>
      <c r="I148">
        <v>1</v>
      </c>
      <c r="J148" s="15">
        <f t="shared" si="27"/>
        <v>7358560.6511842012</v>
      </c>
      <c r="K148" s="15">
        <f t="shared" si="28"/>
        <v>73585606.511842012</v>
      </c>
      <c r="L148" t="s">
        <v>315</v>
      </c>
      <c r="M148" t="s">
        <v>23</v>
      </c>
      <c r="N148" t="s">
        <v>23</v>
      </c>
      <c r="O148" t="s">
        <v>34</v>
      </c>
      <c r="P148" t="s">
        <v>39</v>
      </c>
      <c r="Q148" t="s">
        <v>354</v>
      </c>
      <c r="R148">
        <v>147</v>
      </c>
      <c r="S148">
        <v>4978.0548310000004</v>
      </c>
      <c r="T148" t="s">
        <v>315</v>
      </c>
    </row>
    <row r="149" spans="1:20" x14ac:dyDescent="0.2">
      <c r="A149">
        <v>384</v>
      </c>
      <c r="B149">
        <v>1373.721994</v>
      </c>
      <c r="C149" t="s">
        <v>311</v>
      </c>
      <c r="D149" t="s">
        <v>308</v>
      </c>
      <c r="E149" t="s">
        <v>308</v>
      </c>
      <c r="F149" t="s">
        <v>308</v>
      </c>
      <c r="G149" t="s">
        <v>315</v>
      </c>
      <c r="H149" t="s">
        <v>21</v>
      </c>
      <c r="I149">
        <v>1</v>
      </c>
      <c r="J149" s="15">
        <f t="shared" si="27"/>
        <v>2030635.8515308001</v>
      </c>
      <c r="K149" s="15">
        <f t="shared" si="28"/>
        <v>20306358.515308</v>
      </c>
      <c r="L149" t="s">
        <v>315</v>
      </c>
      <c r="M149" t="s">
        <v>23</v>
      </c>
      <c r="N149" t="s">
        <v>23</v>
      </c>
      <c r="O149" t="s">
        <v>34</v>
      </c>
      <c r="P149" t="s">
        <v>39</v>
      </c>
      <c r="Q149" t="s">
        <v>354</v>
      </c>
      <c r="R149">
        <v>148</v>
      </c>
      <c r="S149">
        <v>1373.721994</v>
      </c>
      <c r="T149" t="s">
        <v>315</v>
      </c>
    </row>
    <row r="150" spans="1:20" x14ac:dyDescent="0.2">
      <c r="A150">
        <v>385</v>
      </c>
      <c r="B150">
        <v>15735.670098000001</v>
      </c>
      <c r="C150" t="s">
        <v>312</v>
      </c>
      <c r="D150" t="s">
        <v>204</v>
      </c>
      <c r="E150" t="s">
        <v>20</v>
      </c>
      <c r="F150" t="s">
        <v>20</v>
      </c>
      <c r="G150" t="s">
        <v>315</v>
      </c>
      <c r="H150" t="s">
        <v>21</v>
      </c>
      <c r="I150">
        <v>1</v>
      </c>
      <c r="J150" s="14">
        <v>0</v>
      </c>
      <c r="K150" s="14">
        <v>9500000</v>
      </c>
      <c r="L150" s="6">
        <v>45292</v>
      </c>
      <c r="M150" t="s">
        <v>22</v>
      </c>
      <c r="N150" t="s">
        <v>23</v>
      </c>
      <c r="O150" t="s">
        <v>34</v>
      </c>
      <c r="P150" t="s">
        <v>39</v>
      </c>
      <c r="Q150" t="s">
        <v>354</v>
      </c>
      <c r="R150">
        <v>149</v>
      </c>
      <c r="S150">
        <v>15735.670098000001</v>
      </c>
      <c r="T150" t="s">
        <v>313</v>
      </c>
    </row>
    <row r="151" spans="1:20" x14ac:dyDescent="0.2">
      <c r="A151">
        <v>388</v>
      </c>
      <c r="B151">
        <v>21741.506035999999</v>
      </c>
      <c r="C151" t="s">
        <v>314</v>
      </c>
      <c r="D151" t="s">
        <v>232</v>
      </c>
      <c r="E151" t="s">
        <v>20</v>
      </c>
      <c r="F151" t="s">
        <v>20</v>
      </c>
      <c r="G151" t="s">
        <v>315</v>
      </c>
      <c r="H151" t="s">
        <v>73</v>
      </c>
      <c r="I151">
        <v>5</v>
      </c>
      <c r="J151" s="14">
        <v>3500000</v>
      </c>
      <c r="K151" s="14">
        <v>35000000</v>
      </c>
      <c r="L151" s="6">
        <v>45292</v>
      </c>
      <c r="M151" t="s">
        <v>22</v>
      </c>
      <c r="N151" t="s">
        <v>23</v>
      </c>
      <c r="O151" t="s">
        <v>34</v>
      </c>
      <c r="P151" t="s">
        <v>39</v>
      </c>
      <c r="Q151" t="s">
        <v>354</v>
      </c>
      <c r="R151">
        <v>150</v>
      </c>
      <c r="S151">
        <v>21741.506035999999</v>
      </c>
      <c r="T151" t="s">
        <v>315</v>
      </c>
    </row>
    <row r="152" spans="1:20" x14ac:dyDescent="0.2">
      <c r="A152">
        <v>389</v>
      </c>
      <c r="B152">
        <v>2316.189245</v>
      </c>
      <c r="C152" t="s">
        <v>319</v>
      </c>
      <c r="D152" t="s">
        <v>320</v>
      </c>
      <c r="E152" t="s">
        <v>321</v>
      </c>
      <c r="F152" t="s">
        <v>321</v>
      </c>
      <c r="G152" t="s">
        <v>315</v>
      </c>
      <c r="H152" t="s">
        <v>21</v>
      </c>
      <c r="I152">
        <v>1</v>
      </c>
      <c r="J152" s="14">
        <v>1000000</v>
      </c>
      <c r="K152" s="14">
        <v>25000000</v>
      </c>
      <c r="L152" s="6">
        <v>46905</v>
      </c>
      <c r="M152" t="s">
        <v>23</v>
      </c>
      <c r="N152" t="s">
        <v>23</v>
      </c>
      <c r="O152" t="s">
        <v>34</v>
      </c>
      <c r="P152" t="s">
        <v>39</v>
      </c>
      <c r="Q152" t="s">
        <v>354</v>
      </c>
      <c r="R152">
        <v>151</v>
      </c>
      <c r="S152">
        <v>2316.189245</v>
      </c>
      <c r="T152" t="s">
        <v>315</v>
      </c>
    </row>
    <row r="153" spans="1:20" x14ac:dyDescent="0.2">
      <c r="A153">
        <v>390</v>
      </c>
      <c r="B153">
        <v>2708.5238730000001</v>
      </c>
      <c r="C153" t="s">
        <v>322</v>
      </c>
      <c r="D153" t="s">
        <v>323</v>
      </c>
      <c r="E153" t="s">
        <v>323</v>
      </c>
      <c r="F153" t="s">
        <v>323</v>
      </c>
      <c r="G153" t="s">
        <v>315</v>
      </c>
      <c r="H153" t="s">
        <v>21</v>
      </c>
      <c r="I153">
        <v>1</v>
      </c>
      <c r="J153" s="14">
        <v>1000000</v>
      </c>
      <c r="K153" s="14">
        <v>45000000</v>
      </c>
      <c r="L153" s="6">
        <v>45809</v>
      </c>
      <c r="M153" t="s">
        <v>23</v>
      </c>
      <c r="N153" t="s">
        <v>23</v>
      </c>
      <c r="O153" t="s">
        <v>34</v>
      </c>
      <c r="P153" t="s">
        <v>39</v>
      </c>
      <c r="Q153" t="s">
        <v>354</v>
      </c>
      <c r="R153">
        <v>152</v>
      </c>
      <c r="S153">
        <v>2708.5238730000001</v>
      </c>
      <c r="T153" t="s">
        <v>315</v>
      </c>
    </row>
    <row r="154" spans="1:20" x14ac:dyDescent="0.2">
      <c r="A154">
        <v>391</v>
      </c>
      <c r="B154">
        <v>6798.7082710000004</v>
      </c>
      <c r="C154" t="s">
        <v>324</v>
      </c>
      <c r="D154" t="s">
        <v>325</v>
      </c>
      <c r="E154" t="s">
        <v>325</v>
      </c>
      <c r="F154" t="s">
        <v>325</v>
      </c>
      <c r="G154" t="s">
        <v>315</v>
      </c>
      <c r="H154" t="s">
        <v>21</v>
      </c>
      <c r="I154">
        <v>1</v>
      </c>
      <c r="J154" s="15">
        <f>K154*0.1</f>
        <v>3467.3412182100001</v>
      </c>
      <c r="K154" s="15">
        <f>(S154/1000)*5100</f>
        <v>34673.412182100001</v>
      </c>
      <c r="L154" t="s">
        <v>315</v>
      </c>
      <c r="M154" t="s">
        <v>23</v>
      </c>
      <c r="N154" t="s">
        <v>23</v>
      </c>
      <c r="O154" t="s">
        <v>34</v>
      </c>
      <c r="P154" t="s">
        <v>147</v>
      </c>
      <c r="Q154" t="s">
        <v>351</v>
      </c>
      <c r="R154">
        <v>153</v>
      </c>
      <c r="S154">
        <v>6798.7082710000004</v>
      </c>
      <c r="T154" t="s">
        <v>315</v>
      </c>
    </row>
    <row r="155" spans="1:20" x14ac:dyDescent="0.2">
      <c r="A155">
        <v>392</v>
      </c>
      <c r="B155">
        <v>1269.9350219999999</v>
      </c>
      <c r="C155" t="s">
        <v>326</v>
      </c>
      <c r="D155" t="s">
        <v>327</v>
      </c>
      <c r="E155" t="s">
        <v>328</v>
      </c>
      <c r="F155" t="s">
        <v>328</v>
      </c>
      <c r="G155" t="s">
        <v>315</v>
      </c>
      <c r="H155" t="s">
        <v>21</v>
      </c>
      <c r="I155">
        <v>1</v>
      </c>
      <c r="J155" s="14">
        <v>800000</v>
      </c>
      <c r="K155" s="14">
        <v>12000000</v>
      </c>
      <c r="L155" s="6">
        <v>45658</v>
      </c>
      <c r="M155" t="s">
        <v>23</v>
      </c>
      <c r="N155" t="s">
        <v>23</v>
      </c>
      <c r="O155" t="s">
        <v>34</v>
      </c>
      <c r="P155" t="s">
        <v>39</v>
      </c>
      <c r="Q155" t="s">
        <v>354</v>
      </c>
      <c r="R155">
        <v>154</v>
      </c>
      <c r="S155">
        <v>1269.9350219999999</v>
      </c>
      <c r="T155" t="s">
        <v>315</v>
      </c>
    </row>
    <row r="156" spans="1:20" x14ac:dyDescent="0.2">
      <c r="A156">
        <v>393</v>
      </c>
      <c r="B156">
        <v>6243.5759509999998</v>
      </c>
      <c r="C156" t="s">
        <v>329</v>
      </c>
      <c r="D156" t="s">
        <v>327</v>
      </c>
      <c r="E156" t="s">
        <v>327</v>
      </c>
      <c r="F156" t="s">
        <v>327</v>
      </c>
      <c r="G156" t="s">
        <v>315</v>
      </c>
      <c r="H156" t="s">
        <v>21</v>
      </c>
      <c r="I156">
        <v>1</v>
      </c>
      <c r="J156" s="14">
        <v>2000000</v>
      </c>
      <c r="K156" s="14">
        <v>50000000</v>
      </c>
      <c r="L156" s="6">
        <v>45658</v>
      </c>
      <c r="M156" t="s">
        <v>23</v>
      </c>
      <c r="N156" t="s">
        <v>23</v>
      </c>
      <c r="O156" t="s">
        <v>34</v>
      </c>
      <c r="P156" t="s">
        <v>39</v>
      </c>
      <c r="Q156" t="s">
        <v>354</v>
      </c>
      <c r="R156">
        <v>155</v>
      </c>
      <c r="S156">
        <v>6243.5759509999998</v>
      </c>
      <c r="T156" t="s">
        <v>315</v>
      </c>
    </row>
    <row r="157" spans="1:20" x14ac:dyDescent="0.2">
      <c r="A157">
        <v>394</v>
      </c>
      <c r="B157">
        <v>326.86743799999999</v>
      </c>
      <c r="C157" t="s">
        <v>330</v>
      </c>
      <c r="D157" t="s">
        <v>331</v>
      </c>
      <c r="E157" t="s">
        <v>331</v>
      </c>
      <c r="F157" t="s">
        <v>331</v>
      </c>
      <c r="G157" t="s">
        <v>315</v>
      </c>
      <c r="H157" t="s">
        <v>332</v>
      </c>
      <c r="I157">
        <v>4</v>
      </c>
      <c r="J157" s="14">
        <v>250000</v>
      </c>
      <c r="K157" s="14">
        <v>2000000</v>
      </c>
      <c r="L157" t="s">
        <v>315</v>
      </c>
      <c r="M157" t="s">
        <v>23</v>
      </c>
      <c r="N157" t="s">
        <v>23</v>
      </c>
      <c r="O157" t="s">
        <v>34</v>
      </c>
      <c r="P157" t="s">
        <v>39</v>
      </c>
      <c r="Q157" t="s">
        <v>354</v>
      </c>
      <c r="R157">
        <v>156</v>
      </c>
      <c r="S157">
        <v>326.86743799999999</v>
      </c>
      <c r="T157" t="s">
        <v>333</v>
      </c>
    </row>
    <row r="158" spans="1:20" x14ac:dyDescent="0.2">
      <c r="A158">
        <v>395</v>
      </c>
      <c r="B158">
        <v>3057.6699570000001</v>
      </c>
      <c r="C158" t="s">
        <v>334</v>
      </c>
      <c r="D158" t="s">
        <v>335</v>
      </c>
      <c r="E158" t="s">
        <v>20</v>
      </c>
      <c r="F158" t="s">
        <v>20</v>
      </c>
      <c r="H158" t="s">
        <v>64</v>
      </c>
      <c r="I158">
        <v>3</v>
      </c>
      <c r="J158" s="15">
        <f>K158*0.1</f>
        <v>4519847.7304374008</v>
      </c>
      <c r="K158" s="15">
        <f t="shared" ref="K158:K161" si="29">(S158/1000)*14782000</f>
        <v>45198477.304374002</v>
      </c>
      <c r="L158" t="s">
        <v>315</v>
      </c>
      <c r="M158" t="s">
        <v>23</v>
      </c>
      <c r="N158" t="s">
        <v>23</v>
      </c>
      <c r="O158" t="s">
        <v>34</v>
      </c>
      <c r="P158" t="s">
        <v>39</v>
      </c>
      <c r="Q158" t="s">
        <v>354</v>
      </c>
      <c r="R158">
        <v>157</v>
      </c>
      <c r="S158">
        <v>3057.6699570000001</v>
      </c>
      <c r="T158" t="s">
        <v>315</v>
      </c>
    </row>
    <row r="159" spans="1:20" x14ac:dyDescent="0.2">
      <c r="A159">
        <v>396</v>
      </c>
      <c r="B159">
        <v>4082.9705060000001</v>
      </c>
      <c r="C159" t="s">
        <v>336</v>
      </c>
      <c r="D159" t="s">
        <v>337</v>
      </c>
      <c r="E159" t="s">
        <v>337</v>
      </c>
      <c r="F159" t="s">
        <v>337</v>
      </c>
      <c r="G159" t="s">
        <v>315</v>
      </c>
      <c r="H159" t="s">
        <v>21</v>
      </c>
      <c r="I159">
        <v>1</v>
      </c>
      <c r="J159" s="14">
        <v>100000</v>
      </c>
      <c r="K159" s="15">
        <f t="shared" si="29"/>
        <v>60354470.019692011</v>
      </c>
      <c r="L159" s="6">
        <v>45809</v>
      </c>
      <c r="M159" t="s">
        <v>23</v>
      </c>
      <c r="N159" t="s">
        <v>23</v>
      </c>
      <c r="O159" t="s">
        <v>34</v>
      </c>
      <c r="P159" t="s">
        <v>39</v>
      </c>
      <c r="Q159" t="s">
        <v>354</v>
      </c>
      <c r="R159">
        <v>158</v>
      </c>
      <c r="S159">
        <v>4082.9705060000001</v>
      </c>
      <c r="T159" t="s">
        <v>315</v>
      </c>
    </row>
    <row r="160" spans="1:20" x14ac:dyDescent="0.2">
      <c r="A160">
        <v>397</v>
      </c>
      <c r="B160">
        <v>3884.9039819999998</v>
      </c>
      <c r="C160" t="s">
        <v>338</v>
      </c>
      <c r="D160" t="s">
        <v>337</v>
      </c>
      <c r="E160" t="s">
        <v>337</v>
      </c>
      <c r="F160" t="s">
        <v>337</v>
      </c>
      <c r="G160" t="s">
        <v>315</v>
      </c>
      <c r="H160" t="s">
        <v>21</v>
      </c>
      <c r="I160">
        <v>1</v>
      </c>
      <c r="J160" s="14">
        <v>100000</v>
      </c>
      <c r="K160" s="15">
        <f t="shared" si="29"/>
        <v>57426650.661923997</v>
      </c>
      <c r="L160" s="6">
        <v>46539</v>
      </c>
      <c r="M160" t="s">
        <v>23</v>
      </c>
      <c r="N160" t="s">
        <v>23</v>
      </c>
      <c r="O160" t="s">
        <v>34</v>
      </c>
      <c r="P160" t="s">
        <v>39</v>
      </c>
      <c r="Q160" t="s">
        <v>354</v>
      </c>
      <c r="R160">
        <v>159</v>
      </c>
      <c r="S160">
        <v>3884.9039819999998</v>
      </c>
      <c r="T160" t="s">
        <v>315</v>
      </c>
    </row>
    <row r="161" spans="1:20" x14ac:dyDescent="0.2">
      <c r="A161">
        <v>398</v>
      </c>
      <c r="B161">
        <v>613.48996299999999</v>
      </c>
      <c r="C161" t="s">
        <v>339</v>
      </c>
      <c r="D161" t="s">
        <v>337</v>
      </c>
      <c r="E161" t="s">
        <v>337</v>
      </c>
      <c r="F161" t="s">
        <v>337</v>
      </c>
      <c r="G161" t="s">
        <v>315</v>
      </c>
      <c r="H161" t="s">
        <v>21</v>
      </c>
      <c r="I161">
        <v>1</v>
      </c>
      <c r="J161" s="14">
        <v>50000</v>
      </c>
      <c r="K161" s="15">
        <f t="shared" si="29"/>
        <v>9068608.6330660004</v>
      </c>
      <c r="L161" s="6">
        <v>45658</v>
      </c>
      <c r="M161" t="s">
        <v>23</v>
      </c>
      <c r="N161" t="s">
        <v>23</v>
      </c>
      <c r="O161" t="s">
        <v>34</v>
      </c>
      <c r="P161" t="s">
        <v>39</v>
      </c>
      <c r="Q161" t="s">
        <v>354</v>
      </c>
      <c r="R161">
        <v>160</v>
      </c>
      <c r="S161">
        <v>613.48996299999999</v>
      </c>
      <c r="T161" t="s">
        <v>315</v>
      </c>
    </row>
    <row r="162" spans="1:20" x14ac:dyDescent="0.2">
      <c r="A162">
        <v>399</v>
      </c>
      <c r="B162">
        <v>1069.993007</v>
      </c>
      <c r="C162" t="s">
        <v>340</v>
      </c>
      <c r="D162" t="s">
        <v>341</v>
      </c>
      <c r="E162" t="s">
        <v>341</v>
      </c>
      <c r="F162" t="s">
        <v>341</v>
      </c>
      <c r="G162" t="s">
        <v>315</v>
      </c>
      <c r="H162" t="s">
        <v>332</v>
      </c>
      <c r="I162">
        <v>4</v>
      </c>
      <c r="J162" s="14">
        <v>0</v>
      </c>
      <c r="K162" s="14">
        <v>0</v>
      </c>
      <c r="L162" s="6">
        <v>45658</v>
      </c>
      <c r="M162" t="s">
        <v>23</v>
      </c>
      <c r="N162" t="s">
        <v>23</v>
      </c>
      <c r="O162" t="s">
        <v>34</v>
      </c>
      <c r="P162" t="s">
        <v>39</v>
      </c>
      <c r="Q162" t="s">
        <v>354</v>
      </c>
      <c r="R162">
        <v>161</v>
      </c>
      <c r="S162">
        <v>1069.993007</v>
      </c>
      <c r="T162" t="s">
        <v>342</v>
      </c>
    </row>
    <row r="163" spans="1:20" x14ac:dyDescent="0.2">
      <c r="A163">
        <v>400</v>
      </c>
      <c r="B163">
        <v>782.54735000000005</v>
      </c>
      <c r="C163" t="s">
        <v>343</v>
      </c>
      <c r="D163" t="s">
        <v>341</v>
      </c>
      <c r="E163" t="s">
        <v>341</v>
      </c>
      <c r="F163" t="s">
        <v>341</v>
      </c>
      <c r="G163" t="s">
        <v>315</v>
      </c>
      <c r="H163" t="s">
        <v>21</v>
      </c>
      <c r="I163">
        <v>1</v>
      </c>
      <c r="J163" s="14">
        <v>200000</v>
      </c>
      <c r="K163" s="14">
        <v>1500000</v>
      </c>
      <c r="L163" s="6">
        <v>46023</v>
      </c>
      <c r="M163" t="s">
        <v>23</v>
      </c>
      <c r="N163" t="s">
        <v>23</v>
      </c>
      <c r="O163" t="s">
        <v>34</v>
      </c>
      <c r="P163" t="s">
        <v>39</v>
      </c>
      <c r="Q163" t="s">
        <v>354</v>
      </c>
      <c r="R163">
        <v>162</v>
      </c>
      <c r="S163">
        <v>782.54735000000005</v>
      </c>
      <c r="T163" t="s">
        <v>344</v>
      </c>
    </row>
    <row r="164" spans="1:20" x14ac:dyDescent="0.2">
      <c r="A164">
        <v>401</v>
      </c>
      <c r="B164">
        <v>1462.6765419999999</v>
      </c>
      <c r="C164" t="s">
        <v>345</v>
      </c>
      <c r="D164" t="s">
        <v>341</v>
      </c>
      <c r="E164" t="s">
        <v>341</v>
      </c>
      <c r="F164" t="s">
        <v>341</v>
      </c>
      <c r="G164" t="s">
        <v>315</v>
      </c>
      <c r="H164" t="s">
        <v>332</v>
      </c>
      <c r="I164">
        <v>4</v>
      </c>
      <c r="J164" s="14">
        <v>0</v>
      </c>
      <c r="K164" s="14">
        <v>0</v>
      </c>
      <c r="L164" s="6">
        <v>45658</v>
      </c>
      <c r="M164" t="s">
        <v>23</v>
      </c>
      <c r="N164" t="s">
        <v>23</v>
      </c>
      <c r="O164" t="s">
        <v>34</v>
      </c>
      <c r="P164" t="s">
        <v>39</v>
      </c>
      <c r="Q164" t="s">
        <v>354</v>
      </c>
      <c r="R164">
        <v>163</v>
      </c>
      <c r="S164">
        <v>1462.6765419999999</v>
      </c>
      <c r="T164" t="s">
        <v>346</v>
      </c>
    </row>
    <row r="165" spans="1:20" x14ac:dyDescent="0.2">
      <c r="A165">
        <v>402</v>
      </c>
      <c r="B165">
        <v>4135.5807500000001</v>
      </c>
      <c r="C165" t="s">
        <v>361</v>
      </c>
      <c r="D165" t="s">
        <v>362</v>
      </c>
      <c r="E165" t="s">
        <v>362</v>
      </c>
      <c r="F165" t="s">
        <v>362</v>
      </c>
      <c r="G165" t="s">
        <v>315</v>
      </c>
      <c r="H165" t="s">
        <v>21</v>
      </c>
      <c r="I165">
        <v>1</v>
      </c>
      <c r="J165" s="17">
        <f>K165*0.1</f>
        <v>6113215.4646500004</v>
      </c>
      <c r="K165" s="17">
        <f t="shared" ref="K165" si="30">(S165/1000)*14782000</f>
        <v>61132154.646499999</v>
      </c>
      <c r="L165" t="s">
        <v>315</v>
      </c>
      <c r="M165" t="s">
        <v>23</v>
      </c>
      <c r="N165" t="s">
        <v>23</v>
      </c>
      <c r="O165" t="s">
        <v>34</v>
      </c>
      <c r="P165" t="s">
        <v>39</v>
      </c>
      <c r="Q165" t="s">
        <v>354</v>
      </c>
      <c r="R165">
        <v>164</v>
      </c>
      <c r="S165">
        <v>4135.5807500000001</v>
      </c>
      <c r="T165" t="s">
        <v>315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8D65-E9B8-41C4-89D7-59352F760195}">
  <dimension ref="A1:P168"/>
  <sheetViews>
    <sheetView tabSelected="1" zoomScaleNormal="100" workbookViewId="0">
      <pane xSplit="1" ySplit="1" topLeftCell="B78" activePane="bottomRight" state="frozen"/>
      <selection pane="topRight" activeCell="B1" sqref="B1"/>
      <selection pane="bottomLeft" activeCell="A2" sqref="A2"/>
      <selection pane="bottomRight" activeCell="B2" sqref="B2"/>
    </sheetView>
  </sheetViews>
  <sheetFormatPr defaultRowHeight="12.75" x14ac:dyDescent="0.2"/>
  <cols>
    <col min="1" max="1" width="63" style="8" customWidth="1"/>
    <col min="2" max="2" width="26.42578125" customWidth="1"/>
    <col min="3" max="3" width="23.7109375" customWidth="1"/>
    <col min="4" max="4" width="30.42578125" customWidth="1"/>
    <col min="5" max="5" width="10.85546875" hidden="1" customWidth="1"/>
    <col min="6" max="6" width="36.42578125" customWidth="1"/>
    <col min="7" max="7" width="25.42578125" customWidth="1"/>
    <col min="8" max="8" width="20.5703125" customWidth="1"/>
    <col min="9" max="9" width="23.140625" style="18" customWidth="1"/>
    <col min="10" max="11" width="14" style="18" customWidth="1"/>
    <col min="12" max="12" width="13.140625" customWidth="1"/>
    <col min="13" max="13" width="42.140625" customWidth="1"/>
    <col min="14" max="14" width="16.28515625" customWidth="1"/>
    <col min="15" max="15" width="17.140625" customWidth="1"/>
    <col min="16" max="16" width="113.85546875" style="8" customWidth="1"/>
  </cols>
  <sheetData>
    <row r="1" spans="1:16" s="20" customFormat="1" ht="38.25" x14ac:dyDescent="0.2">
      <c r="A1" s="21" t="s">
        <v>369</v>
      </c>
      <c r="B1" s="21" t="s">
        <v>3</v>
      </c>
      <c r="C1" s="21" t="s">
        <v>4</v>
      </c>
      <c r="D1" s="21" t="s">
        <v>370</v>
      </c>
      <c r="E1" s="21" t="s">
        <v>6</v>
      </c>
      <c r="F1" s="21" t="s">
        <v>7</v>
      </c>
      <c r="G1" s="21" t="s">
        <v>371</v>
      </c>
      <c r="H1" s="21" t="s">
        <v>372</v>
      </c>
      <c r="I1" s="21" t="s">
        <v>373</v>
      </c>
      <c r="J1" s="21" t="s">
        <v>375</v>
      </c>
      <c r="K1" s="21" t="s">
        <v>374</v>
      </c>
      <c r="L1" s="21" t="s">
        <v>376</v>
      </c>
      <c r="M1" s="21" t="s">
        <v>377</v>
      </c>
      <c r="N1" s="21" t="s">
        <v>378</v>
      </c>
      <c r="O1" s="21" t="s">
        <v>379</v>
      </c>
      <c r="P1" s="22" t="s">
        <v>380</v>
      </c>
    </row>
    <row r="2" spans="1:16" s="23" customFormat="1" ht="22.5" customHeight="1" x14ac:dyDescent="0.2">
      <c r="A2" s="19" t="s">
        <v>25</v>
      </c>
      <c r="B2" s="23" t="s">
        <v>26</v>
      </c>
      <c r="C2" s="23" t="s">
        <v>20</v>
      </c>
      <c r="D2" s="23" t="s">
        <v>20</v>
      </c>
      <c r="E2" s="23" t="s">
        <v>315</v>
      </c>
      <c r="F2" s="23" t="s">
        <v>21</v>
      </c>
      <c r="G2" s="24">
        <f>H2*0.1</f>
        <v>7937730.0069217999</v>
      </c>
      <c r="H2" s="25">
        <f>(O2/1000)*14782000</f>
        <v>79377300.069217995</v>
      </c>
      <c r="I2" s="26" t="s">
        <v>318</v>
      </c>
      <c r="J2" s="26" t="s">
        <v>22</v>
      </c>
      <c r="K2" s="26" t="s">
        <v>23</v>
      </c>
      <c r="L2" s="23" t="s">
        <v>316</v>
      </c>
      <c r="M2" s="23" t="s">
        <v>24</v>
      </c>
      <c r="N2" s="23">
        <v>1</v>
      </c>
      <c r="O2" s="23">
        <v>5369.8619989999997</v>
      </c>
      <c r="P2" s="19"/>
    </row>
    <row r="3" spans="1:16" s="23" customFormat="1" ht="22.5" customHeight="1" x14ac:dyDescent="0.2">
      <c r="A3" s="19" t="s">
        <v>27</v>
      </c>
      <c r="B3" s="23" t="s">
        <v>28</v>
      </c>
      <c r="C3" s="23" t="s">
        <v>20</v>
      </c>
      <c r="D3" s="23" t="s">
        <v>20</v>
      </c>
      <c r="E3" s="23" t="s">
        <v>29</v>
      </c>
      <c r="F3" s="23" t="s">
        <v>21</v>
      </c>
      <c r="G3" s="24">
        <f>H3*0.1</f>
        <v>36522859.668311603</v>
      </c>
      <c r="H3" s="24">
        <f>(O3/1000)*14782000</f>
        <v>365228596.68311602</v>
      </c>
      <c r="I3" s="26" t="s">
        <v>318</v>
      </c>
      <c r="J3" s="26" t="s">
        <v>23</v>
      </c>
      <c r="K3" s="26" t="s">
        <v>22</v>
      </c>
      <c r="L3" s="23" t="s">
        <v>316</v>
      </c>
      <c r="M3" s="23" t="s">
        <v>24</v>
      </c>
      <c r="N3" s="23">
        <v>2</v>
      </c>
      <c r="O3" s="23">
        <v>24707.657738000002</v>
      </c>
      <c r="P3" s="19"/>
    </row>
    <row r="4" spans="1:16" s="23" customFormat="1" ht="22.5" customHeight="1" x14ac:dyDescent="0.2">
      <c r="A4" s="19" t="s">
        <v>30</v>
      </c>
      <c r="B4" s="23" t="s">
        <v>31</v>
      </c>
      <c r="C4" s="23" t="s">
        <v>32</v>
      </c>
      <c r="D4" s="23" t="s">
        <v>33</v>
      </c>
      <c r="E4" s="23" t="s">
        <v>315</v>
      </c>
      <c r="F4" s="23" t="s">
        <v>21</v>
      </c>
      <c r="G4" s="25">
        <v>300000</v>
      </c>
      <c r="H4" s="25">
        <v>60000000</v>
      </c>
      <c r="I4" s="27">
        <v>45658</v>
      </c>
      <c r="J4" s="26" t="s">
        <v>23</v>
      </c>
      <c r="K4" s="26" t="s">
        <v>22</v>
      </c>
      <c r="L4" s="23" t="s">
        <v>34</v>
      </c>
      <c r="M4" s="23" t="s">
        <v>24</v>
      </c>
      <c r="N4" s="23">
        <v>3</v>
      </c>
      <c r="O4" s="23">
        <v>18600.655171999999</v>
      </c>
      <c r="P4" s="19"/>
    </row>
    <row r="5" spans="1:16" s="23" customFormat="1" ht="22.5" customHeight="1" x14ac:dyDescent="0.2">
      <c r="A5" s="19" t="s">
        <v>35</v>
      </c>
      <c r="B5" s="23" t="s">
        <v>36</v>
      </c>
      <c r="C5" s="23" t="s">
        <v>20</v>
      </c>
      <c r="D5" s="23" t="s">
        <v>36</v>
      </c>
      <c r="E5" s="23" t="s">
        <v>29</v>
      </c>
      <c r="F5" s="23" t="s">
        <v>21</v>
      </c>
      <c r="G5" s="24">
        <f t="shared" ref="G5:G6" si="0">H5*0.1</f>
        <v>12652291.852606399</v>
      </c>
      <c r="H5" s="24">
        <f t="shared" ref="H5:H6" si="1">(O5/1000)*14782000</f>
        <v>126522918.52606398</v>
      </c>
      <c r="I5" s="26" t="s">
        <v>318</v>
      </c>
      <c r="J5" s="26" t="s">
        <v>23</v>
      </c>
      <c r="K5" s="26" t="s">
        <v>22</v>
      </c>
      <c r="L5" s="23" t="s">
        <v>316</v>
      </c>
      <c r="M5" s="23" t="s">
        <v>24</v>
      </c>
      <c r="N5" s="23">
        <v>4</v>
      </c>
      <c r="O5" s="23">
        <v>8559.2557519999991</v>
      </c>
      <c r="P5" s="19"/>
    </row>
    <row r="6" spans="1:16" s="23" customFormat="1" ht="22.5" customHeight="1" x14ac:dyDescent="0.2">
      <c r="A6" s="19" t="s">
        <v>37</v>
      </c>
      <c r="B6" s="23" t="s">
        <v>36</v>
      </c>
      <c r="C6" s="23" t="s">
        <v>20</v>
      </c>
      <c r="D6" s="23" t="s">
        <v>36</v>
      </c>
      <c r="E6" s="23" t="s">
        <v>315</v>
      </c>
      <c r="F6" s="23" t="s">
        <v>21</v>
      </c>
      <c r="G6" s="24">
        <f t="shared" si="0"/>
        <v>6331643.4422734007</v>
      </c>
      <c r="H6" s="24">
        <f t="shared" si="1"/>
        <v>63316434.422734</v>
      </c>
      <c r="I6" s="26" t="s">
        <v>318</v>
      </c>
      <c r="J6" s="26" t="s">
        <v>23</v>
      </c>
      <c r="K6" s="26" t="s">
        <v>22</v>
      </c>
      <c r="L6" s="23" t="s">
        <v>316</v>
      </c>
      <c r="M6" s="23" t="s">
        <v>24</v>
      </c>
      <c r="N6" s="23">
        <v>5</v>
      </c>
      <c r="O6" s="23">
        <v>4283.3469370000003</v>
      </c>
      <c r="P6" s="19"/>
    </row>
    <row r="7" spans="1:16" s="23" customFormat="1" ht="22.5" customHeight="1" x14ac:dyDescent="0.2">
      <c r="A7" s="19" t="s">
        <v>38</v>
      </c>
      <c r="B7" s="23" t="s">
        <v>36</v>
      </c>
      <c r="C7" s="23" t="s">
        <v>20</v>
      </c>
      <c r="D7" s="23" t="s">
        <v>36</v>
      </c>
      <c r="E7" s="23" t="s">
        <v>315</v>
      </c>
      <c r="F7" s="23" t="s">
        <v>21</v>
      </c>
      <c r="G7" s="25">
        <v>3964000</v>
      </c>
      <c r="H7" s="25">
        <v>72124000</v>
      </c>
      <c r="I7" s="27">
        <v>46023</v>
      </c>
      <c r="J7" s="26" t="s">
        <v>22</v>
      </c>
      <c r="K7" s="26" t="s">
        <v>23</v>
      </c>
      <c r="L7" s="23" t="s">
        <v>316</v>
      </c>
      <c r="M7" s="23" t="s">
        <v>39</v>
      </c>
      <c r="N7" s="23">
        <v>6</v>
      </c>
      <c r="O7" s="23">
        <v>14205.563862999999</v>
      </c>
      <c r="P7" s="19"/>
    </row>
    <row r="8" spans="1:16" s="23" customFormat="1" ht="22.5" customHeight="1" x14ac:dyDescent="0.2">
      <c r="A8" s="19" t="s">
        <v>40</v>
      </c>
      <c r="B8" s="23" t="s">
        <v>36</v>
      </c>
      <c r="C8" s="23" t="s">
        <v>20</v>
      </c>
      <c r="D8" s="23" t="s">
        <v>36</v>
      </c>
      <c r="E8" s="23" t="s">
        <v>315</v>
      </c>
      <c r="F8" s="23" t="s">
        <v>21</v>
      </c>
      <c r="G8" s="24">
        <f>H8*0.1</f>
        <v>1956295.8874967997</v>
      </c>
      <c r="H8" s="24">
        <f>(O8/1000)*14782000</f>
        <v>19562958.874967996</v>
      </c>
      <c r="I8" s="26" t="s">
        <v>318</v>
      </c>
      <c r="J8" s="26" t="s">
        <v>22</v>
      </c>
      <c r="K8" s="26" t="s">
        <v>23</v>
      </c>
      <c r="L8" s="23" t="s">
        <v>316</v>
      </c>
      <c r="M8" s="23" t="s">
        <v>24</v>
      </c>
      <c r="N8" s="23">
        <v>7</v>
      </c>
      <c r="O8" s="23">
        <v>1323.431124</v>
      </c>
      <c r="P8" s="19"/>
    </row>
    <row r="9" spans="1:16" s="23" customFormat="1" ht="22.5" customHeight="1" x14ac:dyDescent="0.2">
      <c r="A9" s="19" t="s">
        <v>41</v>
      </c>
      <c r="B9" s="23" t="s">
        <v>36</v>
      </c>
      <c r="C9" s="23" t="s">
        <v>20</v>
      </c>
      <c r="D9" s="23" t="s">
        <v>36</v>
      </c>
      <c r="E9" s="23" t="s">
        <v>315</v>
      </c>
      <c r="F9" s="23" t="s">
        <v>21</v>
      </c>
      <c r="G9" s="25">
        <v>75100000</v>
      </c>
      <c r="H9" s="25">
        <v>136657000</v>
      </c>
      <c r="I9" s="27">
        <v>46023</v>
      </c>
      <c r="J9" s="26" t="s">
        <v>22</v>
      </c>
      <c r="K9" s="26" t="s">
        <v>23</v>
      </c>
      <c r="L9" s="23" t="s">
        <v>316</v>
      </c>
      <c r="M9" s="23" t="s">
        <v>39</v>
      </c>
      <c r="N9" s="23">
        <v>8</v>
      </c>
      <c r="O9" s="23">
        <v>14791.132062999999</v>
      </c>
      <c r="P9" s="19"/>
    </row>
    <row r="10" spans="1:16" s="23" customFormat="1" ht="22.5" customHeight="1" x14ac:dyDescent="0.2">
      <c r="A10" s="19" t="s">
        <v>42</v>
      </c>
      <c r="B10" s="23" t="s">
        <v>36</v>
      </c>
      <c r="C10" s="23" t="s">
        <v>20</v>
      </c>
      <c r="D10" s="23" t="s">
        <v>36</v>
      </c>
      <c r="E10" s="23" t="s">
        <v>315</v>
      </c>
      <c r="F10" s="23" t="s">
        <v>43</v>
      </c>
      <c r="G10" s="24">
        <f t="shared" ref="G10:G11" si="2">H10*0.1</f>
        <v>2056491.2487660004</v>
      </c>
      <c r="H10" s="24">
        <f t="shared" ref="H10:H11" si="3">(O10/1000)*14782000</f>
        <v>20564912.487660002</v>
      </c>
      <c r="I10" s="26" t="s">
        <v>318</v>
      </c>
      <c r="J10" s="26" t="s">
        <v>22</v>
      </c>
      <c r="K10" s="26" t="s">
        <v>23</v>
      </c>
      <c r="L10" s="23" t="s">
        <v>316</v>
      </c>
      <c r="M10" s="23" t="s">
        <v>24</v>
      </c>
      <c r="N10" s="23">
        <v>9</v>
      </c>
      <c r="O10" s="23">
        <v>1391.2131300000001</v>
      </c>
      <c r="P10" s="19"/>
    </row>
    <row r="11" spans="1:16" s="23" customFormat="1" ht="22.5" customHeight="1" x14ac:dyDescent="0.2">
      <c r="A11" s="19" t="s">
        <v>35</v>
      </c>
      <c r="B11" s="23" t="s">
        <v>36</v>
      </c>
      <c r="C11" s="23" t="s">
        <v>20</v>
      </c>
      <c r="D11" s="23" t="s">
        <v>36</v>
      </c>
      <c r="E11" s="23" t="s">
        <v>44</v>
      </c>
      <c r="F11" s="23" t="s">
        <v>21</v>
      </c>
      <c r="G11" s="24">
        <f t="shared" si="2"/>
        <v>4150389.0521552004</v>
      </c>
      <c r="H11" s="24">
        <f t="shared" si="3"/>
        <v>41503890.521552004</v>
      </c>
      <c r="I11" s="26" t="s">
        <v>318</v>
      </c>
      <c r="J11" s="26" t="s">
        <v>23</v>
      </c>
      <c r="K11" s="26" t="s">
        <v>22</v>
      </c>
      <c r="L11" s="23" t="s">
        <v>316</v>
      </c>
      <c r="M11" s="23" t="s">
        <v>24</v>
      </c>
      <c r="N11" s="23">
        <v>10</v>
      </c>
      <c r="O11" s="23">
        <v>2807.7317360000002</v>
      </c>
      <c r="P11" s="19"/>
    </row>
    <row r="12" spans="1:16" s="23" customFormat="1" ht="22.5" customHeight="1" x14ac:dyDescent="0.2">
      <c r="A12" s="19" t="s">
        <v>45</v>
      </c>
      <c r="B12" s="23" t="s">
        <v>46</v>
      </c>
      <c r="C12" s="23" t="s">
        <v>46</v>
      </c>
      <c r="D12" s="23" t="s">
        <v>46</v>
      </c>
      <c r="E12" s="23" t="s">
        <v>315</v>
      </c>
      <c r="F12" s="23" t="s">
        <v>43</v>
      </c>
      <c r="G12" s="25">
        <v>1500000</v>
      </c>
      <c r="H12" s="25">
        <v>120000000</v>
      </c>
      <c r="I12" s="27">
        <v>46388</v>
      </c>
      <c r="J12" s="26" t="s">
        <v>23</v>
      </c>
      <c r="K12" s="26" t="s">
        <v>22</v>
      </c>
      <c r="L12" s="23" t="s">
        <v>316</v>
      </c>
      <c r="M12" s="23" t="s">
        <v>24</v>
      </c>
      <c r="N12" s="23">
        <v>11</v>
      </c>
      <c r="O12" s="23">
        <v>30310.808847</v>
      </c>
      <c r="P12" s="19"/>
    </row>
    <row r="13" spans="1:16" s="23" customFormat="1" ht="22.5" customHeight="1" x14ac:dyDescent="0.2">
      <c r="A13" s="19" t="s">
        <v>47</v>
      </c>
      <c r="B13" s="23" t="s">
        <v>48</v>
      </c>
      <c r="C13" s="23" t="s">
        <v>48</v>
      </c>
      <c r="D13" s="23" t="s">
        <v>48</v>
      </c>
      <c r="E13" s="23" t="s">
        <v>315</v>
      </c>
      <c r="F13" s="23" t="s">
        <v>21</v>
      </c>
      <c r="G13" s="24">
        <f t="shared" ref="G13:G24" si="4">H13*0.1</f>
        <v>902434.12141779996</v>
      </c>
      <c r="H13" s="24">
        <f t="shared" ref="H13:H25" si="5">(O13/1000)*14782000</f>
        <v>9024341.2141779996</v>
      </c>
      <c r="I13" s="26" t="s">
        <v>318</v>
      </c>
      <c r="J13" s="26" t="s">
        <v>23</v>
      </c>
      <c r="K13" s="26" t="s">
        <v>23</v>
      </c>
      <c r="L13" s="23" t="s">
        <v>49</v>
      </c>
      <c r="M13" s="23" t="s">
        <v>24</v>
      </c>
      <c r="N13" s="23">
        <v>12</v>
      </c>
      <c r="O13" s="23">
        <v>610.49527899999998</v>
      </c>
      <c r="P13" s="19"/>
    </row>
    <row r="14" spans="1:16" s="23" customFormat="1" ht="22.5" customHeight="1" x14ac:dyDescent="0.2">
      <c r="A14" s="19" t="s">
        <v>50</v>
      </c>
      <c r="B14" s="23" t="s">
        <v>48</v>
      </c>
      <c r="C14" s="23" t="s">
        <v>48</v>
      </c>
      <c r="D14" s="23" t="s">
        <v>48</v>
      </c>
      <c r="E14" s="23" t="s">
        <v>315</v>
      </c>
      <c r="F14" s="23" t="s">
        <v>21</v>
      </c>
      <c r="G14" s="24">
        <f t="shared" si="4"/>
        <v>1885086.0208320001</v>
      </c>
      <c r="H14" s="24">
        <f t="shared" si="5"/>
        <v>18850860.208319999</v>
      </c>
      <c r="I14" s="26" t="s">
        <v>318</v>
      </c>
      <c r="J14" s="26" t="s">
        <v>23</v>
      </c>
      <c r="K14" s="26" t="s">
        <v>23</v>
      </c>
      <c r="L14" s="23" t="s">
        <v>51</v>
      </c>
      <c r="M14" s="23" t="s">
        <v>24</v>
      </c>
      <c r="N14" s="23">
        <v>13</v>
      </c>
      <c r="O14" s="23">
        <v>1275.25776</v>
      </c>
      <c r="P14" s="19"/>
    </row>
    <row r="15" spans="1:16" s="23" customFormat="1" ht="22.5" customHeight="1" x14ac:dyDescent="0.2">
      <c r="A15" s="19" t="s">
        <v>52</v>
      </c>
      <c r="B15" s="23" t="s">
        <v>48</v>
      </c>
      <c r="C15" s="23" t="s">
        <v>48</v>
      </c>
      <c r="D15" s="23" t="s">
        <v>48</v>
      </c>
      <c r="E15" s="23" t="s">
        <v>315</v>
      </c>
      <c r="F15" s="23" t="s">
        <v>21</v>
      </c>
      <c r="G15" s="24">
        <f t="shared" si="4"/>
        <v>3454648.1481854003</v>
      </c>
      <c r="H15" s="24">
        <f t="shared" si="5"/>
        <v>34546481.481853999</v>
      </c>
      <c r="I15" s="26" t="s">
        <v>318</v>
      </c>
      <c r="J15" s="26" t="s">
        <v>23</v>
      </c>
      <c r="K15" s="26" t="s">
        <v>22</v>
      </c>
      <c r="L15" s="23" t="s">
        <v>49</v>
      </c>
      <c r="M15" s="23" t="s">
        <v>24</v>
      </c>
      <c r="N15" s="23">
        <v>14</v>
      </c>
      <c r="O15" s="23">
        <v>2337.0640969999999</v>
      </c>
      <c r="P15" s="19"/>
    </row>
    <row r="16" spans="1:16" s="23" customFormat="1" ht="22.5" customHeight="1" x14ac:dyDescent="0.2">
      <c r="A16" s="19" t="s">
        <v>53</v>
      </c>
      <c r="B16" s="23" t="s">
        <v>48</v>
      </c>
      <c r="C16" s="23" t="s">
        <v>48</v>
      </c>
      <c r="D16" s="23" t="s">
        <v>48</v>
      </c>
      <c r="E16" s="23" t="s">
        <v>315</v>
      </c>
      <c r="F16" s="23" t="s">
        <v>21</v>
      </c>
      <c r="G16" s="24">
        <f t="shared" si="4"/>
        <v>1716032.0222525999</v>
      </c>
      <c r="H16" s="24">
        <f t="shared" si="5"/>
        <v>17160320.222525999</v>
      </c>
      <c r="I16" s="26" t="s">
        <v>318</v>
      </c>
      <c r="J16" s="26" t="s">
        <v>23</v>
      </c>
      <c r="K16" s="26" t="s">
        <v>23</v>
      </c>
      <c r="L16" s="23" t="s">
        <v>49</v>
      </c>
      <c r="M16" s="23" t="s">
        <v>24</v>
      </c>
      <c r="N16" s="23">
        <v>15</v>
      </c>
      <c r="O16" s="23">
        <v>1160.8929929999999</v>
      </c>
      <c r="P16" s="19"/>
    </row>
    <row r="17" spans="1:16" s="23" customFormat="1" ht="22.5" customHeight="1" x14ac:dyDescent="0.2">
      <c r="A17" s="19" t="s">
        <v>54</v>
      </c>
      <c r="B17" s="23" t="s">
        <v>55</v>
      </c>
      <c r="C17" s="23" t="s">
        <v>55</v>
      </c>
      <c r="D17" s="23" t="s">
        <v>48</v>
      </c>
      <c r="E17" s="23" t="s">
        <v>315</v>
      </c>
      <c r="F17" s="23" t="s">
        <v>21</v>
      </c>
      <c r="G17" s="24">
        <f t="shared" si="4"/>
        <v>518318.46042240004</v>
      </c>
      <c r="H17" s="24">
        <f t="shared" si="5"/>
        <v>5183184.6042240001</v>
      </c>
      <c r="I17" s="26" t="s">
        <v>318</v>
      </c>
      <c r="J17" s="26" t="s">
        <v>23</v>
      </c>
      <c r="K17" s="26" t="s">
        <v>23</v>
      </c>
      <c r="L17" s="23" t="s">
        <v>49</v>
      </c>
      <c r="M17" s="23" t="s">
        <v>24</v>
      </c>
      <c r="N17" s="23">
        <v>16</v>
      </c>
      <c r="O17" s="23">
        <v>350.64163200000002</v>
      </c>
      <c r="P17" s="19"/>
    </row>
    <row r="18" spans="1:16" s="23" customFormat="1" ht="22.5" customHeight="1" x14ac:dyDescent="0.2">
      <c r="A18" s="19" t="s">
        <v>56</v>
      </c>
      <c r="B18" s="23" t="s">
        <v>48</v>
      </c>
      <c r="C18" s="23" t="s">
        <v>48</v>
      </c>
      <c r="D18" s="23" t="s">
        <v>48</v>
      </c>
      <c r="E18" s="23" t="s">
        <v>315</v>
      </c>
      <c r="F18" s="23" t="s">
        <v>21</v>
      </c>
      <c r="G18" s="24">
        <f t="shared" si="4"/>
        <v>2962888.3578647994</v>
      </c>
      <c r="H18" s="24">
        <f t="shared" si="5"/>
        <v>29628883.578647994</v>
      </c>
      <c r="I18" s="26" t="s">
        <v>318</v>
      </c>
      <c r="J18" s="26" t="s">
        <v>23</v>
      </c>
      <c r="K18" s="26" t="s">
        <v>23</v>
      </c>
      <c r="L18" s="23" t="s">
        <v>49</v>
      </c>
      <c r="M18" s="23" t="s">
        <v>24</v>
      </c>
      <c r="N18" s="23">
        <v>17</v>
      </c>
      <c r="O18" s="23">
        <v>2004.3893639999999</v>
      </c>
      <c r="P18" s="19"/>
    </row>
    <row r="19" spans="1:16" s="23" customFormat="1" ht="22.5" customHeight="1" x14ac:dyDescent="0.2">
      <c r="A19" s="19" t="s">
        <v>57</v>
      </c>
      <c r="B19" s="23" t="s">
        <v>48</v>
      </c>
      <c r="C19" s="23" t="s">
        <v>48</v>
      </c>
      <c r="D19" s="23" t="s">
        <v>48</v>
      </c>
      <c r="E19" s="23" t="s">
        <v>315</v>
      </c>
      <c r="F19" s="23" t="s">
        <v>21</v>
      </c>
      <c r="G19" s="24">
        <f t="shared" si="4"/>
        <v>2748650.0040682</v>
      </c>
      <c r="H19" s="24">
        <f t="shared" si="5"/>
        <v>27486500.040681999</v>
      </c>
      <c r="I19" s="26" t="s">
        <v>318</v>
      </c>
      <c r="J19" s="26" t="s">
        <v>23</v>
      </c>
      <c r="K19" s="26" t="s">
        <v>23</v>
      </c>
      <c r="L19" s="23" t="s">
        <v>49</v>
      </c>
      <c r="M19" s="23" t="s">
        <v>24</v>
      </c>
      <c r="N19" s="23">
        <v>18</v>
      </c>
      <c r="O19" s="23">
        <v>1859.457451</v>
      </c>
      <c r="P19" s="19"/>
    </row>
    <row r="20" spans="1:16" s="23" customFormat="1" ht="22.5" customHeight="1" x14ac:dyDescent="0.2">
      <c r="A20" s="19" t="s">
        <v>58</v>
      </c>
      <c r="B20" s="23" t="s">
        <v>48</v>
      </c>
      <c r="C20" s="23" t="s">
        <v>48</v>
      </c>
      <c r="D20" s="23" t="s">
        <v>48</v>
      </c>
      <c r="E20" s="23" t="s">
        <v>315</v>
      </c>
      <c r="F20" s="23" t="s">
        <v>21</v>
      </c>
      <c r="G20" s="24">
        <f t="shared" si="4"/>
        <v>6036202.0694856001</v>
      </c>
      <c r="H20" s="24">
        <f t="shared" si="5"/>
        <v>60362020.694855995</v>
      </c>
      <c r="I20" s="26" t="s">
        <v>318</v>
      </c>
      <c r="J20" s="26" t="s">
        <v>23</v>
      </c>
      <c r="K20" s="26" t="s">
        <v>23</v>
      </c>
      <c r="L20" s="23" t="s">
        <v>49</v>
      </c>
      <c r="M20" s="23" t="s">
        <v>24</v>
      </c>
      <c r="N20" s="23">
        <v>19</v>
      </c>
      <c r="O20" s="23">
        <v>4083.4813079999999</v>
      </c>
      <c r="P20" s="19"/>
    </row>
    <row r="21" spans="1:16" s="23" customFormat="1" ht="22.5" customHeight="1" x14ac:dyDescent="0.2">
      <c r="A21" s="19" t="s">
        <v>59</v>
      </c>
      <c r="B21" s="23" t="s">
        <v>48</v>
      </c>
      <c r="C21" s="23" t="s">
        <v>48</v>
      </c>
      <c r="D21" s="23" t="s">
        <v>48</v>
      </c>
      <c r="E21" s="23" t="s">
        <v>315</v>
      </c>
      <c r="F21" s="23" t="s">
        <v>21</v>
      </c>
      <c r="G21" s="24">
        <f t="shared" si="4"/>
        <v>1738270.6410288</v>
      </c>
      <c r="H21" s="24">
        <f t="shared" si="5"/>
        <v>17382706.410287999</v>
      </c>
      <c r="I21" s="26" t="s">
        <v>318</v>
      </c>
      <c r="J21" s="26" t="s">
        <v>23</v>
      </c>
      <c r="K21" s="26" t="s">
        <v>60</v>
      </c>
      <c r="L21" s="23" t="s">
        <v>34</v>
      </c>
      <c r="M21" s="23" t="s">
        <v>24</v>
      </c>
      <c r="N21" s="23">
        <v>20</v>
      </c>
      <c r="O21" s="23">
        <v>1175.9373840000001</v>
      </c>
      <c r="P21" s="19"/>
    </row>
    <row r="22" spans="1:16" s="23" customFormat="1" ht="22.5" customHeight="1" x14ac:dyDescent="0.2">
      <c r="A22" s="19" t="s">
        <v>61</v>
      </c>
      <c r="B22" s="23" t="s">
        <v>62</v>
      </c>
      <c r="C22" s="23" t="s">
        <v>63</v>
      </c>
      <c r="D22" s="23" t="s">
        <v>62</v>
      </c>
      <c r="E22" s="23" t="s">
        <v>315</v>
      </c>
      <c r="F22" s="23" t="s">
        <v>64</v>
      </c>
      <c r="G22" s="24">
        <f t="shared" si="4"/>
        <v>29181499.087729599</v>
      </c>
      <c r="H22" s="24">
        <f t="shared" si="5"/>
        <v>291814990.87729597</v>
      </c>
      <c r="I22" s="26" t="s">
        <v>318</v>
      </c>
      <c r="J22" s="26" t="s">
        <v>23</v>
      </c>
      <c r="K22" s="26" t="s">
        <v>22</v>
      </c>
      <c r="L22" s="23" t="s">
        <v>34</v>
      </c>
      <c r="M22" s="23" t="s">
        <v>24</v>
      </c>
      <c r="N22" s="23">
        <v>21</v>
      </c>
      <c r="O22" s="23">
        <v>19741.238728</v>
      </c>
      <c r="P22" s="19"/>
    </row>
    <row r="23" spans="1:16" s="23" customFormat="1" ht="22.5" customHeight="1" x14ac:dyDescent="0.2">
      <c r="A23" s="19" t="s">
        <v>65</v>
      </c>
      <c r="B23" s="23" t="s">
        <v>66</v>
      </c>
      <c r="C23" s="23" t="s">
        <v>20</v>
      </c>
      <c r="D23" s="23" t="s">
        <v>66</v>
      </c>
      <c r="E23" s="23" t="s">
        <v>315</v>
      </c>
      <c r="F23" s="23" t="s">
        <v>21</v>
      </c>
      <c r="G23" s="24">
        <f t="shared" si="4"/>
        <v>20551611.834747802</v>
      </c>
      <c r="H23" s="24">
        <f t="shared" si="5"/>
        <v>205516118.347478</v>
      </c>
      <c r="I23" s="28">
        <v>46023.312615740739</v>
      </c>
      <c r="J23" s="26" t="s">
        <v>60</v>
      </c>
      <c r="K23" s="26" t="s">
        <v>60</v>
      </c>
      <c r="L23" s="23" t="s">
        <v>34</v>
      </c>
      <c r="M23" s="23" t="s">
        <v>39</v>
      </c>
      <c r="N23" s="23">
        <v>22</v>
      </c>
      <c r="O23" s="23">
        <v>13903.133429</v>
      </c>
      <c r="P23" s="19"/>
    </row>
    <row r="24" spans="1:16" s="23" customFormat="1" ht="22.5" customHeight="1" x14ac:dyDescent="0.2">
      <c r="A24" s="19" t="s">
        <v>67</v>
      </c>
      <c r="B24" s="23" t="s">
        <v>68</v>
      </c>
      <c r="C24" s="23" t="s">
        <v>68</v>
      </c>
      <c r="D24" s="23" t="s">
        <v>68</v>
      </c>
      <c r="E24" s="23" t="s">
        <v>315</v>
      </c>
      <c r="F24" s="23" t="s">
        <v>21</v>
      </c>
      <c r="G24" s="24">
        <f t="shared" si="4"/>
        <v>18111420.693865802</v>
      </c>
      <c r="H24" s="24">
        <f t="shared" si="5"/>
        <v>181114206.938658</v>
      </c>
      <c r="I24" s="26" t="s">
        <v>318</v>
      </c>
      <c r="J24" s="26" t="s">
        <v>23</v>
      </c>
      <c r="K24" s="26" t="s">
        <v>23</v>
      </c>
      <c r="L24" s="23" t="s">
        <v>316</v>
      </c>
      <c r="M24" s="23" t="s">
        <v>24</v>
      </c>
      <c r="N24" s="23">
        <v>23</v>
      </c>
      <c r="O24" s="23">
        <v>12252.347919</v>
      </c>
      <c r="P24" s="19"/>
    </row>
    <row r="25" spans="1:16" s="23" customFormat="1" ht="22.5" customHeight="1" x14ac:dyDescent="0.2">
      <c r="A25" s="19" t="s">
        <v>69</v>
      </c>
      <c r="B25" s="23" t="s">
        <v>70</v>
      </c>
      <c r="C25" s="23" t="s">
        <v>70</v>
      </c>
      <c r="D25" s="23" t="s">
        <v>70</v>
      </c>
      <c r="E25" s="23" t="s">
        <v>315</v>
      </c>
      <c r="F25" s="23" t="s">
        <v>21</v>
      </c>
      <c r="G25" s="25">
        <v>250000</v>
      </c>
      <c r="H25" s="24">
        <f t="shared" si="5"/>
        <v>154208497.91597998</v>
      </c>
      <c r="I25" s="26" t="s">
        <v>318</v>
      </c>
      <c r="J25" s="26" t="s">
        <v>23</v>
      </c>
      <c r="K25" s="26" t="s">
        <v>23</v>
      </c>
      <c r="L25" s="23" t="s">
        <v>34</v>
      </c>
      <c r="M25" s="23" t="s">
        <v>39</v>
      </c>
      <c r="N25" s="23">
        <v>24</v>
      </c>
      <c r="O25" s="23">
        <v>10432.18089</v>
      </c>
      <c r="P25" s="19"/>
    </row>
    <row r="26" spans="1:16" s="23" customFormat="1" ht="22.5" customHeight="1" x14ac:dyDescent="0.2">
      <c r="A26" s="19" t="s">
        <v>71</v>
      </c>
      <c r="B26" s="23" t="s">
        <v>72</v>
      </c>
      <c r="C26" s="23" t="s">
        <v>72</v>
      </c>
      <c r="D26" s="23" t="s">
        <v>72</v>
      </c>
      <c r="E26" s="23" t="s">
        <v>315</v>
      </c>
      <c r="F26" s="23" t="s">
        <v>73</v>
      </c>
      <c r="G26" s="25">
        <v>500000</v>
      </c>
      <c r="H26" s="25">
        <v>8600000</v>
      </c>
      <c r="I26" s="27">
        <v>45658</v>
      </c>
      <c r="J26" s="26" t="s">
        <v>23</v>
      </c>
      <c r="K26" s="26" t="s">
        <v>23</v>
      </c>
      <c r="L26" s="23" t="s">
        <v>34</v>
      </c>
      <c r="M26" s="23" t="s">
        <v>24</v>
      </c>
      <c r="N26" s="23">
        <v>25</v>
      </c>
      <c r="O26" s="23">
        <v>1148.3285169999999</v>
      </c>
      <c r="P26" s="19"/>
    </row>
    <row r="27" spans="1:16" s="23" customFormat="1" ht="22.5" customHeight="1" x14ac:dyDescent="0.2">
      <c r="A27" s="19" t="s">
        <v>74</v>
      </c>
      <c r="B27" s="23" t="s">
        <v>75</v>
      </c>
      <c r="C27" s="23" t="s">
        <v>20</v>
      </c>
      <c r="D27" s="23" t="s">
        <v>75</v>
      </c>
      <c r="E27" s="23" t="s">
        <v>315</v>
      </c>
      <c r="F27" s="23" t="s">
        <v>21</v>
      </c>
      <c r="G27" s="24">
        <f t="shared" ref="G27:G28" si="6">H27*0.1</f>
        <v>9105981.9592314009</v>
      </c>
      <c r="H27" s="24">
        <f t="shared" ref="H27:H28" si="7">(O27/1000)*14782000</f>
        <v>91059819.592314005</v>
      </c>
      <c r="I27" s="26" t="s">
        <v>318</v>
      </c>
      <c r="J27" s="26" t="s">
        <v>23</v>
      </c>
      <c r="K27" s="26" t="s">
        <v>22</v>
      </c>
      <c r="L27" s="23" t="s">
        <v>34</v>
      </c>
      <c r="M27" s="23" t="s">
        <v>24</v>
      </c>
      <c r="N27" s="23">
        <v>26</v>
      </c>
      <c r="O27" s="23">
        <v>6160.1826270000001</v>
      </c>
      <c r="P27" s="19"/>
    </row>
    <row r="28" spans="1:16" s="23" customFormat="1" ht="22.5" customHeight="1" x14ac:dyDescent="0.2">
      <c r="A28" s="19" t="s">
        <v>76</v>
      </c>
      <c r="B28" s="23" t="s">
        <v>75</v>
      </c>
      <c r="C28" s="23" t="s">
        <v>75</v>
      </c>
      <c r="D28" s="23" t="s">
        <v>75</v>
      </c>
      <c r="E28" s="23" t="s">
        <v>315</v>
      </c>
      <c r="F28" s="23" t="s">
        <v>21</v>
      </c>
      <c r="G28" s="24">
        <f t="shared" si="6"/>
        <v>2690993.0421892004</v>
      </c>
      <c r="H28" s="24">
        <f t="shared" si="7"/>
        <v>26909930.421892002</v>
      </c>
      <c r="I28" s="26" t="s">
        <v>318</v>
      </c>
      <c r="J28" s="26" t="s">
        <v>23</v>
      </c>
      <c r="K28" s="26" t="s">
        <v>23</v>
      </c>
      <c r="L28" s="23" t="s">
        <v>34</v>
      </c>
      <c r="M28" s="23" t="s">
        <v>24</v>
      </c>
      <c r="N28" s="23">
        <v>27</v>
      </c>
      <c r="O28" s="23">
        <v>1820.4526060000001</v>
      </c>
      <c r="P28" s="19"/>
    </row>
    <row r="29" spans="1:16" s="23" customFormat="1" ht="22.5" customHeight="1" x14ac:dyDescent="0.2">
      <c r="A29" s="19" t="s">
        <v>77</v>
      </c>
      <c r="B29" s="23" t="s">
        <v>78</v>
      </c>
      <c r="C29" s="23" t="s">
        <v>79</v>
      </c>
      <c r="D29" s="23" t="s">
        <v>79</v>
      </c>
      <c r="E29" s="23" t="s">
        <v>315</v>
      </c>
      <c r="F29" s="23" t="s">
        <v>43</v>
      </c>
      <c r="G29" s="25">
        <v>210000</v>
      </c>
      <c r="H29" s="25">
        <v>26000000</v>
      </c>
      <c r="I29" s="26" t="s">
        <v>318</v>
      </c>
      <c r="J29" s="26" t="s">
        <v>23</v>
      </c>
      <c r="K29" s="26" t="s">
        <v>23</v>
      </c>
      <c r="L29" s="23" t="s">
        <v>34</v>
      </c>
      <c r="M29" s="23" t="s">
        <v>39</v>
      </c>
      <c r="N29" s="23">
        <v>28</v>
      </c>
      <c r="O29" s="23">
        <v>8121.6997520000004</v>
      </c>
      <c r="P29" s="19"/>
    </row>
    <row r="30" spans="1:16" s="23" customFormat="1" ht="22.5" customHeight="1" x14ac:dyDescent="0.2">
      <c r="A30" s="19" t="s">
        <v>81</v>
      </c>
      <c r="B30" s="23" t="s">
        <v>82</v>
      </c>
      <c r="C30" s="23" t="s">
        <v>83</v>
      </c>
      <c r="D30" s="23" t="s">
        <v>83</v>
      </c>
      <c r="E30" s="23" t="s">
        <v>315</v>
      </c>
      <c r="F30" s="23" t="s">
        <v>21</v>
      </c>
      <c r="G30" s="24">
        <f>H30*0.1</f>
        <v>540457.63181539997</v>
      </c>
      <c r="H30" s="24">
        <f>(O30/1000)*14782000</f>
        <v>5404576.3181539997</v>
      </c>
      <c r="I30" s="26" t="s">
        <v>318</v>
      </c>
      <c r="J30" s="26" t="s">
        <v>23</v>
      </c>
      <c r="K30" s="26" t="s">
        <v>23</v>
      </c>
      <c r="L30" s="23" t="s">
        <v>34</v>
      </c>
      <c r="M30" s="23" t="s">
        <v>24</v>
      </c>
      <c r="N30" s="23">
        <v>29</v>
      </c>
      <c r="O30" s="23">
        <v>365.61874699999998</v>
      </c>
      <c r="P30" s="19"/>
    </row>
    <row r="31" spans="1:16" s="23" customFormat="1" ht="22.5" customHeight="1" x14ac:dyDescent="0.2">
      <c r="A31" s="19" t="s">
        <v>84</v>
      </c>
      <c r="B31" s="23" t="s">
        <v>85</v>
      </c>
      <c r="C31" s="23" t="s">
        <v>85</v>
      </c>
      <c r="D31" s="23" t="s">
        <v>85</v>
      </c>
      <c r="E31" s="23" t="s">
        <v>315</v>
      </c>
      <c r="F31" s="23" t="s">
        <v>43</v>
      </c>
      <c r="G31" s="25">
        <v>250000</v>
      </c>
      <c r="H31" s="25">
        <v>10000000</v>
      </c>
      <c r="I31" s="28">
        <v>45444.35765046296</v>
      </c>
      <c r="J31" s="26" t="s">
        <v>23</v>
      </c>
      <c r="K31" s="26" t="s">
        <v>23</v>
      </c>
      <c r="L31" s="23" t="s">
        <v>34</v>
      </c>
      <c r="M31" s="23" t="s">
        <v>24</v>
      </c>
      <c r="N31" s="23">
        <v>30</v>
      </c>
      <c r="O31" s="23">
        <v>1664.117518</v>
      </c>
      <c r="P31" s="19"/>
    </row>
    <row r="32" spans="1:16" s="23" customFormat="1" ht="22.5" customHeight="1" x14ac:dyDescent="0.2">
      <c r="A32" s="19" t="s">
        <v>86</v>
      </c>
      <c r="B32" s="23" t="s">
        <v>87</v>
      </c>
      <c r="C32" s="23" t="s">
        <v>20</v>
      </c>
      <c r="D32" s="23" t="s">
        <v>87</v>
      </c>
      <c r="E32" s="23" t="s">
        <v>315</v>
      </c>
      <c r="F32" s="23" t="s">
        <v>21</v>
      </c>
      <c r="G32" s="24">
        <f t="shared" ref="G32:G45" si="8">H32*0.1</f>
        <v>15760613.326932598</v>
      </c>
      <c r="H32" s="24">
        <f t="shared" ref="H32:H45" si="9">(O32/1000)*14782000</f>
        <v>157606133.26932597</v>
      </c>
      <c r="I32" s="26" t="s">
        <v>318</v>
      </c>
      <c r="J32" s="26" t="s">
        <v>23</v>
      </c>
      <c r="K32" s="26" t="s">
        <v>22</v>
      </c>
      <c r="L32" s="23" t="s">
        <v>34</v>
      </c>
      <c r="M32" s="23" t="s">
        <v>24</v>
      </c>
      <c r="N32" s="23">
        <v>31</v>
      </c>
      <c r="O32" s="23">
        <v>10662.030392999999</v>
      </c>
      <c r="P32" s="19"/>
    </row>
    <row r="33" spans="1:16" s="23" customFormat="1" ht="22.5" customHeight="1" x14ac:dyDescent="0.2">
      <c r="A33" s="19" t="s">
        <v>88</v>
      </c>
      <c r="B33" s="23" t="s">
        <v>89</v>
      </c>
      <c r="C33" s="23" t="s">
        <v>89</v>
      </c>
      <c r="D33" s="23" t="s">
        <v>89</v>
      </c>
      <c r="E33" s="23" t="s">
        <v>315</v>
      </c>
      <c r="F33" s="23" t="s">
        <v>43</v>
      </c>
      <c r="G33" s="24">
        <f t="shared" si="8"/>
        <v>23565810.995032199</v>
      </c>
      <c r="H33" s="24">
        <f t="shared" si="9"/>
        <v>235658109.95032197</v>
      </c>
      <c r="I33" s="26" t="s">
        <v>318</v>
      </c>
      <c r="J33" s="26" t="s">
        <v>23</v>
      </c>
      <c r="K33" s="26" t="s">
        <v>22</v>
      </c>
      <c r="L33" s="23" t="s">
        <v>90</v>
      </c>
      <c r="M33" s="23" t="s">
        <v>39</v>
      </c>
      <c r="N33" s="23">
        <v>32</v>
      </c>
      <c r="O33" s="23">
        <v>15942.234471</v>
      </c>
      <c r="P33" s="19"/>
    </row>
    <row r="34" spans="1:16" s="23" customFormat="1" ht="22.5" customHeight="1" x14ac:dyDescent="0.2">
      <c r="A34" s="19" t="s">
        <v>91</v>
      </c>
      <c r="B34" s="23" t="s">
        <v>89</v>
      </c>
      <c r="C34" s="23" t="s">
        <v>89</v>
      </c>
      <c r="D34" s="23" t="s">
        <v>89</v>
      </c>
      <c r="E34" s="23" t="s">
        <v>315</v>
      </c>
      <c r="F34" s="23" t="s">
        <v>43</v>
      </c>
      <c r="G34" s="24">
        <f t="shared" si="8"/>
        <v>33556656.894841395</v>
      </c>
      <c r="H34" s="24">
        <f t="shared" si="9"/>
        <v>335566568.94841397</v>
      </c>
      <c r="I34" s="26" t="s">
        <v>318</v>
      </c>
      <c r="J34" s="26" t="s">
        <v>23</v>
      </c>
      <c r="K34" s="26" t="s">
        <v>22</v>
      </c>
      <c r="L34" s="23" t="s">
        <v>34</v>
      </c>
      <c r="M34" s="23" t="s">
        <v>24</v>
      </c>
      <c r="N34" s="23">
        <v>33</v>
      </c>
      <c r="O34" s="23">
        <v>22701.026177</v>
      </c>
      <c r="P34" s="19"/>
    </row>
    <row r="35" spans="1:16" s="23" customFormat="1" ht="22.5" customHeight="1" x14ac:dyDescent="0.2">
      <c r="A35" s="19" t="s">
        <v>92</v>
      </c>
      <c r="B35" s="23" t="s">
        <v>83</v>
      </c>
      <c r="C35" s="23" t="s">
        <v>83</v>
      </c>
      <c r="D35" s="23" t="s">
        <v>83</v>
      </c>
      <c r="E35" s="23" t="s">
        <v>315</v>
      </c>
      <c r="F35" s="23" t="s">
        <v>21</v>
      </c>
      <c r="G35" s="24">
        <f t="shared" si="8"/>
        <v>15240580.711791603</v>
      </c>
      <c r="H35" s="24">
        <f t="shared" si="9"/>
        <v>152405807.11791602</v>
      </c>
      <c r="I35" s="26" t="s">
        <v>318</v>
      </c>
      <c r="J35" s="26" t="s">
        <v>23</v>
      </c>
      <c r="K35" s="26" t="s">
        <v>23</v>
      </c>
      <c r="L35" s="23" t="s">
        <v>34</v>
      </c>
      <c r="M35" s="23" t="s">
        <v>24</v>
      </c>
      <c r="N35" s="23">
        <v>34</v>
      </c>
      <c r="O35" s="23">
        <v>10310.229138000001</v>
      </c>
      <c r="P35" s="19"/>
    </row>
    <row r="36" spans="1:16" s="23" customFormat="1" ht="22.5" customHeight="1" x14ac:dyDescent="0.2">
      <c r="A36" s="19" t="s">
        <v>92</v>
      </c>
      <c r="B36" s="23" t="s">
        <v>83</v>
      </c>
      <c r="C36" s="23" t="s">
        <v>83</v>
      </c>
      <c r="D36" s="23" t="s">
        <v>83</v>
      </c>
      <c r="E36" s="23" t="s">
        <v>315</v>
      </c>
      <c r="F36" s="23" t="s">
        <v>21</v>
      </c>
      <c r="G36" s="24">
        <f t="shared" si="8"/>
        <v>3015281.4125887998</v>
      </c>
      <c r="H36" s="24">
        <f t="shared" si="9"/>
        <v>30152814.125887997</v>
      </c>
      <c r="I36" s="26" t="s">
        <v>318</v>
      </c>
      <c r="J36" s="26" t="s">
        <v>23</v>
      </c>
      <c r="K36" s="26" t="s">
        <v>23</v>
      </c>
      <c r="L36" s="23" t="s">
        <v>34</v>
      </c>
      <c r="M36" s="23" t="s">
        <v>24</v>
      </c>
      <c r="N36" s="23">
        <v>35</v>
      </c>
      <c r="O36" s="23">
        <v>2039.8331840000001</v>
      </c>
      <c r="P36" s="19"/>
    </row>
    <row r="37" spans="1:16" s="23" customFormat="1" ht="22.5" customHeight="1" x14ac:dyDescent="0.2">
      <c r="A37" s="19" t="s">
        <v>93</v>
      </c>
      <c r="B37" s="23" t="s">
        <v>83</v>
      </c>
      <c r="C37" s="23" t="s">
        <v>83</v>
      </c>
      <c r="D37" s="23" t="s">
        <v>83</v>
      </c>
      <c r="E37" s="23" t="s">
        <v>315</v>
      </c>
      <c r="F37" s="23" t="s">
        <v>21</v>
      </c>
      <c r="G37" s="24">
        <f t="shared" si="8"/>
        <v>14996785.9396828</v>
      </c>
      <c r="H37" s="24">
        <f t="shared" si="9"/>
        <v>149967859.396828</v>
      </c>
      <c r="I37" s="26" t="s">
        <v>318</v>
      </c>
      <c r="J37" s="26" t="s">
        <v>23</v>
      </c>
      <c r="K37" s="26" t="s">
        <v>23</v>
      </c>
      <c r="L37" s="23" t="s">
        <v>34</v>
      </c>
      <c r="M37" s="23" t="s">
        <v>24</v>
      </c>
      <c r="N37" s="23">
        <v>36</v>
      </c>
      <c r="O37" s="23">
        <v>10145.302353999999</v>
      </c>
      <c r="P37" s="19"/>
    </row>
    <row r="38" spans="1:16" s="23" customFormat="1" ht="22.5" customHeight="1" x14ac:dyDescent="0.2">
      <c r="A38" s="19" t="s">
        <v>94</v>
      </c>
      <c r="B38" s="23" t="s">
        <v>83</v>
      </c>
      <c r="C38" s="23" t="s">
        <v>83</v>
      </c>
      <c r="D38" s="23" t="s">
        <v>83</v>
      </c>
      <c r="E38" s="23" t="s">
        <v>315</v>
      </c>
      <c r="F38" s="23" t="s">
        <v>21</v>
      </c>
      <c r="G38" s="24">
        <f t="shared" si="8"/>
        <v>7012064.5076078</v>
      </c>
      <c r="H38" s="24">
        <f t="shared" si="9"/>
        <v>70120645.076077998</v>
      </c>
      <c r="I38" s="26" t="s">
        <v>318</v>
      </c>
      <c r="J38" s="26" t="s">
        <v>23</v>
      </c>
      <c r="K38" s="26" t="s">
        <v>23</v>
      </c>
      <c r="L38" s="23" t="s">
        <v>34</v>
      </c>
      <c r="M38" s="23" t="s">
        <v>24</v>
      </c>
      <c r="N38" s="23">
        <v>37</v>
      </c>
      <c r="O38" s="23">
        <v>4743.650729</v>
      </c>
      <c r="P38" s="19"/>
    </row>
    <row r="39" spans="1:16" s="23" customFormat="1" ht="22.5" customHeight="1" x14ac:dyDescent="0.2">
      <c r="A39" s="19" t="s">
        <v>95</v>
      </c>
      <c r="B39" s="23" t="s">
        <v>83</v>
      </c>
      <c r="C39" s="23" t="s">
        <v>83</v>
      </c>
      <c r="D39" s="23" t="s">
        <v>83</v>
      </c>
      <c r="E39" s="23" t="s">
        <v>315</v>
      </c>
      <c r="F39" s="23" t="s">
        <v>21</v>
      </c>
      <c r="G39" s="24">
        <f t="shared" si="8"/>
        <v>3017118.2800803999</v>
      </c>
      <c r="H39" s="24">
        <f t="shared" si="9"/>
        <v>30171182.800803997</v>
      </c>
      <c r="I39" s="26" t="s">
        <v>318</v>
      </c>
      <c r="J39" s="26" t="s">
        <v>23</v>
      </c>
      <c r="K39" s="26" t="s">
        <v>23</v>
      </c>
      <c r="L39" s="23" t="s">
        <v>34</v>
      </c>
      <c r="M39" s="23" t="s">
        <v>24</v>
      </c>
      <c r="N39" s="23">
        <v>38</v>
      </c>
      <c r="O39" s="23">
        <v>2041.075822</v>
      </c>
      <c r="P39" s="19"/>
    </row>
    <row r="40" spans="1:16" s="23" customFormat="1" ht="22.5" customHeight="1" x14ac:dyDescent="0.2">
      <c r="A40" s="19" t="s">
        <v>96</v>
      </c>
      <c r="B40" s="23" t="s">
        <v>97</v>
      </c>
      <c r="C40" s="23" t="s">
        <v>97</v>
      </c>
      <c r="D40" s="23" t="s">
        <v>97</v>
      </c>
      <c r="E40" s="23" t="s">
        <v>315</v>
      </c>
      <c r="F40" s="23" t="s">
        <v>21</v>
      </c>
      <c r="G40" s="24">
        <f t="shared" si="8"/>
        <v>5304143.5771814007</v>
      </c>
      <c r="H40" s="24">
        <f t="shared" si="9"/>
        <v>53041435.771814004</v>
      </c>
      <c r="I40" s="26" t="s">
        <v>318</v>
      </c>
      <c r="J40" s="26" t="s">
        <v>22</v>
      </c>
      <c r="K40" s="26" t="s">
        <v>23</v>
      </c>
      <c r="L40" s="23" t="s">
        <v>34</v>
      </c>
      <c r="M40" s="23" t="s">
        <v>24</v>
      </c>
      <c r="N40" s="23">
        <v>39</v>
      </c>
      <c r="O40" s="23">
        <v>3588.2448770000001</v>
      </c>
      <c r="P40" s="19"/>
    </row>
    <row r="41" spans="1:16" s="23" customFormat="1" ht="22.5" customHeight="1" x14ac:dyDescent="0.2">
      <c r="A41" s="19" t="s">
        <v>98</v>
      </c>
      <c r="B41" s="23" t="s">
        <v>99</v>
      </c>
      <c r="C41" s="23" t="s">
        <v>99</v>
      </c>
      <c r="D41" s="23" t="s">
        <v>99</v>
      </c>
      <c r="E41" s="23" t="s">
        <v>315</v>
      </c>
      <c r="F41" s="23" t="s">
        <v>21</v>
      </c>
      <c r="G41" s="24">
        <f t="shared" si="8"/>
        <v>12054500.718636002</v>
      </c>
      <c r="H41" s="24">
        <f t="shared" si="9"/>
        <v>120545007.18636002</v>
      </c>
      <c r="I41" s="26" t="s">
        <v>318</v>
      </c>
      <c r="J41" s="26" t="s">
        <v>23</v>
      </c>
      <c r="K41" s="26" t="s">
        <v>22</v>
      </c>
      <c r="L41" s="23" t="s">
        <v>316</v>
      </c>
      <c r="M41" s="23" t="s">
        <v>24</v>
      </c>
      <c r="N41" s="23">
        <v>40</v>
      </c>
      <c r="O41" s="23">
        <v>8154.8509800000002</v>
      </c>
      <c r="P41" s="19"/>
    </row>
    <row r="42" spans="1:16" s="23" customFormat="1" ht="22.5" customHeight="1" x14ac:dyDescent="0.2">
      <c r="A42" s="19" t="s">
        <v>100</v>
      </c>
      <c r="B42" s="23" t="s">
        <v>99</v>
      </c>
      <c r="C42" s="23" t="s">
        <v>99</v>
      </c>
      <c r="D42" s="23" t="s">
        <v>99</v>
      </c>
      <c r="E42" s="23" t="s">
        <v>315</v>
      </c>
      <c r="F42" s="23" t="s">
        <v>21</v>
      </c>
      <c r="G42" s="24">
        <f t="shared" si="8"/>
        <v>4221934.7170794001</v>
      </c>
      <c r="H42" s="24">
        <f t="shared" si="9"/>
        <v>42219347.170794003</v>
      </c>
      <c r="I42" s="26" t="s">
        <v>318</v>
      </c>
      <c r="J42" s="26" t="s">
        <v>23</v>
      </c>
      <c r="K42" s="26" t="s">
        <v>22</v>
      </c>
      <c r="L42" s="23" t="s">
        <v>316</v>
      </c>
      <c r="M42" s="23" t="s">
        <v>24</v>
      </c>
      <c r="N42" s="23">
        <v>41</v>
      </c>
      <c r="O42" s="23">
        <v>2856.132267</v>
      </c>
      <c r="P42" s="19"/>
    </row>
    <row r="43" spans="1:16" s="23" customFormat="1" ht="22.5" customHeight="1" x14ac:dyDescent="0.2">
      <c r="A43" s="19" t="s">
        <v>101</v>
      </c>
      <c r="B43" s="23" t="s">
        <v>99</v>
      </c>
      <c r="C43" s="23" t="s">
        <v>99</v>
      </c>
      <c r="D43" s="23" t="s">
        <v>99</v>
      </c>
      <c r="E43" s="23" t="s">
        <v>315</v>
      </c>
      <c r="F43" s="23" t="s">
        <v>21</v>
      </c>
      <c r="G43" s="24">
        <f t="shared" si="8"/>
        <v>7672556.7894860022</v>
      </c>
      <c r="H43" s="24">
        <f t="shared" si="9"/>
        <v>76725567.894860014</v>
      </c>
      <c r="I43" s="26" t="s">
        <v>318</v>
      </c>
      <c r="J43" s="26" t="s">
        <v>23</v>
      </c>
      <c r="K43" s="26" t="s">
        <v>22</v>
      </c>
      <c r="L43" s="23" t="s">
        <v>316</v>
      </c>
      <c r="M43" s="23" t="s">
        <v>24</v>
      </c>
      <c r="N43" s="23">
        <v>42</v>
      </c>
      <c r="O43" s="23">
        <v>5190.4727300000004</v>
      </c>
      <c r="P43" s="19"/>
    </row>
    <row r="44" spans="1:16" s="23" customFormat="1" ht="22.5" customHeight="1" x14ac:dyDescent="0.2">
      <c r="A44" s="19" t="s">
        <v>102</v>
      </c>
      <c r="B44" s="23" t="s">
        <v>99</v>
      </c>
      <c r="C44" s="23" t="s">
        <v>99</v>
      </c>
      <c r="D44" s="23" t="s">
        <v>99</v>
      </c>
      <c r="E44" s="23" t="s">
        <v>315</v>
      </c>
      <c r="F44" s="23" t="s">
        <v>21</v>
      </c>
      <c r="G44" s="24">
        <f t="shared" si="8"/>
        <v>10417622.8695684</v>
      </c>
      <c r="H44" s="24">
        <f t="shared" si="9"/>
        <v>104176228.695684</v>
      </c>
      <c r="I44" s="26" t="s">
        <v>318</v>
      </c>
      <c r="J44" s="26" t="s">
        <v>23</v>
      </c>
      <c r="K44" s="26" t="s">
        <v>22</v>
      </c>
      <c r="L44" s="23" t="s">
        <v>316</v>
      </c>
      <c r="M44" s="23" t="s">
        <v>24</v>
      </c>
      <c r="N44" s="23">
        <v>43</v>
      </c>
      <c r="O44" s="23">
        <v>7047.5056619999996</v>
      </c>
      <c r="P44" s="19"/>
    </row>
    <row r="45" spans="1:16" s="23" customFormat="1" ht="22.5" customHeight="1" x14ac:dyDescent="0.2">
      <c r="A45" s="19" t="s">
        <v>103</v>
      </c>
      <c r="B45" s="23" t="s">
        <v>31</v>
      </c>
      <c r="C45" s="23" t="s">
        <v>31</v>
      </c>
      <c r="D45" s="23" t="s">
        <v>31</v>
      </c>
      <c r="E45" s="23" t="s">
        <v>315</v>
      </c>
      <c r="F45" s="23" t="s">
        <v>21</v>
      </c>
      <c r="G45" s="24">
        <f t="shared" si="8"/>
        <v>11330923.060324</v>
      </c>
      <c r="H45" s="24">
        <f t="shared" si="9"/>
        <v>113309230.60324</v>
      </c>
      <c r="I45" s="26" t="s">
        <v>318</v>
      </c>
      <c r="J45" s="26" t="s">
        <v>23</v>
      </c>
      <c r="K45" s="26" t="s">
        <v>22</v>
      </c>
      <c r="L45" s="23" t="s">
        <v>316</v>
      </c>
      <c r="M45" s="23" t="s">
        <v>24</v>
      </c>
      <c r="N45" s="23">
        <v>44</v>
      </c>
      <c r="O45" s="23">
        <v>7665.3518199999999</v>
      </c>
      <c r="P45" s="19"/>
    </row>
    <row r="46" spans="1:16" s="23" customFormat="1" ht="22.5" customHeight="1" x14ac:dyDescent="0.2">
      <c r="A46" s="19" t="s">
        <v>104</v>
      </c>
      <c r="B46" s="23" t="s">
        <v>105</v>
      </c>
      <c r="C46" s="23" t="s">
        <v>106</v>
      </c>
      <c r="D46" s="23" t="s">
        <v>107</v>
      </c>
      <c r="E46" s="23" t="s">
        <v>315</v>
      </c>
      <c r="F46" s="23" t="s">
        <v>21</v>
      </c>
      <c r="G46" s="25">
        <v>100000</v>
      </c>
      <c r="H46" s="25">
        <v>16000000</v>
      </c>
      <c r="I46" s="26" t="s">
        <v>318</v>
      </c>
      <c r="J46" s="26" t="s">
        <v>23</v>
      </c>
      <c r="K46" s="26" t="s">
        <v>23</v>
      </c>
      <c r="L46" s="23" t="s">
        <v>34</v>
      </c>
      <c r="M46" s="23" t="s">
        <v>24</v>
      </c>
      <c r="N46" s="23">
        <v>45</v>
      </c>
      <c r="O46" s="23">
        <v>1471.9302540000001</v>
      </c>
      <c r="P46" s="19"/>
    </row>
    <row r="47" spans="1:16" s="23" customFormat="1" ht="22.5" customHeight="1" x14ac:dyDescent="0.2">
      <c r="A47" s="19" t="s">
        <v>108</v>
      </c>
      <c r="B47" s="23" t="s">
        <v>109</v>
      </c>
      <c r="C47" s="23" t="s">
        <v>109</v>
      </c>
      <c r="D47" s="23" t="s">
        <v>109</v>
      </c>
      <c r="E47" s="23" t="s">
        <v>110</v>
      </c>
      <c r="F47" s="23" t="s">
        <v>21</v>
      </c>
      <c r="G47" s="24">
        <f>H47*0.1</f>
        <v>1136773.7926964001</v>
      </c>
      <c r="H47" s="24">
        <f>(O47/1000)*14782000</f>
        <v>11367737.926964</v>
      </c>
      <c r="I47" s="26" t="s">
        <v>318</v>
      </c>
      <c r="J47" s="26" t="s">
        <v>23</v>
      </c>
      <c r="K47" s="26" t="s">
        <v>22</v>
      </c>
      <c r="L47" s="23" t="s">
        <v>34</v>
      </c>
      <c r="M47" s="23" t="s">
        <v>24</v>
      </c>
      <c r="N47" s="23">
        <v>46</v>
      </c>
      <c r="O47" s="23">
        <v>769.02570200000002</v>
      </c>
      <c r="P47" s="19"/>
    </row>
    <row r="48" spans="1:16" s="23" customFormat="1" ht="22.5" customHeight="1" x14ac:dyDescent="0.2">
      <c r="A48" s="19" t="s">
        <v>111</v>
      </c>
      <c r="B48" s="23" t="s">
        <v>112</v>
      </c>
      <c r="C48" s="23" t="s">
        <v>112</v>
      </c>
      <c r="D48" s="23" t="s">
        <v>112</v>
      </c>
      <c r="E48" s="23" t="s">
        <v>315</v>
      </c>
      <c r="F48" s="23" t="s">
        <v>43</v>
      </c>
      <c r="G48" s="25">
        <v>4005000</v>
      </c>
      <c r="H48" s="25">
        <v>72884000</v>
      </c>
      <c r="I48" s="27">
        <v>46023</v>
      </c>
      <c r="J48" s="26" t="s">
        <v>22</v>
      </c>
      <c r="K48" s="26" t="s">
        <v>23</v>
      </c>
      <c r="L48" s="23" t="s">
        <v>34</v>
      </c>
      <c r="M48" s="23" t="s">
        <v>24</v>
      </c>
      <c r="N48" s="23">
        <v>47</v>
      </c>
      <c r="O48" s="23">
        <v>4442.605294</v>
      </c>
      <c r="P48" s="19"/>
    </row>
    <row r="49" spans="1:16" s="23" customFormat="1" ht="22.5" customHeight="1" x14ac:dyDescent="0.2">
      <c r="A49" s="19" t="s">
        <v>113</v>
      </c>
      <c r="B49" s="23" t="s">
        <v>112</v>
      </c>
      <c r="C49" s="23" t="s">
        <v>20</v>
      </c>
      <c r="D49" s="23" t="s">
        <v>112</v>
      </c>
      <c r="E49" s="23" t="s">
        <v>114</v>
      </c>
      <c r="F49" s="23" t="s">
        <v>21</v>
      </c>
      <c r="G49" s="24">
        <f t="shared" ref="G49:G50" si="10">H49*0.1</f>
        <v>8477057.5977049991</v>
      </c>
      <c r="H49" s="24">
        <f t="shared" ref="H49:H50" si="11">(O49/1000)*14782000</f>
        <v>84770575.977049991</v>
      </c>
      <c r="I49" s="26" t="s">
        <v>318</v>
      </c>
      <c r="J49" s="26" t="s">
        <v>23</v>
      </c>
      <c r="K49" s="26" t="s">
        <v>22</v>
      </c>
      <c r="L49" s="23" t="s">
        <v>34</v>
      </c>
      <c r="M49" s="23" t="s">
        <v>24</v>
      </c>
      <c r="N49" s="23">
        <v>48</v>
      </c>
      <c r="O49" s="23">
        <v>5734.7162749999998</v>
      </c>
      <c r="P49" s="19"/>
    </row>
    <row r="50" spans="1:16" s="23" customFormat="1" ht="22.5" customHeight="1" x14ac:dyDescent="0.2">
      <c r="A50" s="19" t="s">
        <v>115</v>
      </c>
      <c r="B50" s="23" t="s">
        <v>116</v>
      </c>
      <c r="C50" s="23" t="s">
        <v>20</v>
      </c>
      <c r="D50" s="23" t="s">
        <v>116</v>
      </c>
      <c r="E50" s="23" t="s">
        <v>315</v>
      </c>
      <c r="F50" s="23" t="s">
        <v>21</v>
      </c>
      <c r="G50" s="24">
        <f t="shared" si="10"/>
        <v>7941761.1884034015</v>
      </c>
      <c r="H50" s="24">
        <f t="shared" si="11"/>
        <v>79417611.884034008</v>
      </c>
      <c r="I50" s="26" t="s">
        <v>318</v>
      </c>
      <c r="J50" s="26" t="s">
        <v>22</v>
      </c>
      <c r="K50" s="26" t="s">
        <v>23</v>
      </c>
      <c r="L50" s="23" t="s">
        <v>34</v>
      </c>
      <c r="M50" s="23" t="s">
        <v>24</v>
      </c>
      <c r="N50" s="23">
        <v>49</v>
      </c>
      <c r="O50" s="23">
        <v>5372.5890870000003</v>
      </c>
      <c r="P50" s="19"/>
    </row>
    <row r="51" spans="1:16" s="23" customFormat="1" ht="22.5" customHeight="1" x14ac:dyDescent="0.2">
      <c r="A51" s="19" t="s">
        <v>117</v>
      </c>
      <c r="B51" s="23" t="s">
        <v>118</v>
      </c>
      <c r="C51" s="23" t="s">
        <v>20</v>
      </c>
      <c r="D51" s="23" t="s">
        <v>119</v>
      </c>
      <c r="E51" s="23" t="s">
        <v>120</v>
      </c>
      <c r="F51" s="23" t="s">
        <v>121</v>
      </c>
      <c r="G51" s="25">
        <v>700000</v>
      </c>
      <c r="H51" s="25">
        <v>21000000</v>
      </c>
      <c r="I51" s="27">
        <v>45229</v>
      </c>
      <c r="J51" s="26" t="s">
        <v>22</v>
      </c>
      <c r="K51" s="26" t="s">
        <v>23</v>
      </c>
      <c r="L51" s="23" t="s">
        <v>34</v>
      </c>
      <c r="M51" s="23" t="s">
        <v>122</v>
      </c>
      <c r="N51" s="23">
        <v>50</v>
      </c>
      <c r="O51" s="23">
        <v>603.24826499999995</v>
      </c>
      <c r="P51" s="19"/>
    </row>
    <row r="52" spans="1:16" s="23" customFormat="1" ht="22.5" customHeight="1" x14ac:dyDescent="0.2">
      <c r="A52" s="19" t="s">
        <v>123</v>
      </c>
      <c r="B52" s="23" t="s">
        <v>119</v>
      </c>
      <c r="C52" s="23" t="s">
        <v>119</v>
      </c>
      <c r="D52" s="23" t="s">
        <v>119</v>
      </c>
      <c r="E52" s="23" t="s">
        <v>124</v>
      </c>
      <c r="F52" s="23" t="s">
        <v>121</v>
      </c>
      <c r="G52" s="25">
        <v>2100000</v>
      </c>
      <c r="H52" s="25">
        <v>36000000</v>
      </c>
      <c r="I52" s="27">
        <v>45229</v>
      </c>
      <c r="J52" s="26" t="s">
        <v>23</v>
      </c>
      <c r="K52" s="26" t="s">
        <v>23</v>
      </c>
      <c r="L52" s="23" t="s">
        <v>34</v>
      </c>
      <c r="M52" s="23" t="s">
        <v>122</v>
      </c>
      <c r="N52" s="23">
        <v>51</v>
      </c>
      <c r="O52" s="23">
        <v>172.60714300000001</v>
      </c>
      <c r="P52" s="19"/>
    </row>
    <row r="53" spans="1:16" s="23" customFormat="1" ht="22.5" customHeight="1" x14ac:dyDescent="0.2">
      <c r="A53" s="19" t="s">
        <v>125</v>
      </c>
      <c r="B53" s="23" t="s">
        <v>119</v>
      </c>
      <c r="C53" s="23" t="s">
        <v>126</v>
      </c>
      <c r="D53" s="23" t="s">
        <v>119</v>
      </c>
      <c r="E53" s="23" t="s">
        <v>127</v>
      </c>
      <c r="F53" s="23" t="s">
        <v>73</v>
      </c>
      <c r="G53" s="25">
        <v>1000000</v>
      </c>
      <c r="H53" s="25">
        <v>13000000</v>
      </c>
      <c r="I53" s="27">
        <v>45383</v>
      </c>
      <c r="J53" s="26" t="s">
        <v>22</v>
      </c>
      <c r="K53" s="26" t="s">
        <v>23</v>
      </c>
      <c r="L53" s="23" t="s">
        <v>34</v>
      </c>
      <c r="M53" s="23" t="s">
        <v>39</v>
      </c>
      <c r="N53" s="23">
        <v>52</v>
      </c>
      <c r="O53" s="23">
        <v>1121.6925209999999</v>
      </c>
      <c r="P53" s="19"/>
    </row>
    <row r="54" spans="1:16" s="23" customFormat="1" ht="22.5" customHeight="1" x14ac:dyDescent="0.2">
      <c r="A54" s="19" t="s">
        <v>128</v>
      </c>
      <c r="B54" s="23" t="s">
        <v>119</v>
      </c>
      <c r="C54" s="23" t="s">
        <v>119</v>
      </c>
      <c r="D54" s="23" t="s">
        <v>119</v>
      </c>
      <c r="E54" s="23" t="s">
        <v>129</v>
      </c>
      <c r="F54" s="23" t="s">
        <v>21</v>
      </c>
      <c r="G54" s="25">
        <v>1000000</v>
      </c>
      <c r="H54" s="25">
        <v>10000000</v>
      </c>
      <c r="I54" s="27">
        <v>45292</v>
      </c>
      <c r="J54" s="26" t="s">
        <v>23</v>
      </c>
      <c r="K54" s="26" t="s">
        <v>23</v>
      </c>
      <c r="L54" s="23" t="s">
        <v>34</v>
      </c>
      <c r="M54" s="23" t="s">
        <v>177</v>
      </c>
      <c r="N54" s="23">
        <v>53</v>
      </c>
      <c r="O54" s="23">
        <v>10283.789937</v>
      </c>
      <c r="P54" s="19"/>
    </row>
    <row r="55" spans="1:16" s="23" customFormat="1" ht="22.5" customHeight="1" x14ac:dyDescent="0.2">
      <c r="A55" s="19" t="s">
        <v>130</v>
      </c>
      <c r="B55" s="23" t="s">
        <v>131</v>
      </c>
      <c r="C55" s="23" t="s">
        <v>20</v>
      </c>
      <c r="D55" s="23" t="s">
        <v>132</v>
      </c>
      <c r="E55" s="23" t="s">
        <v>133</v>
      </c>
      <c r="F55" s="23" t="s">
        <v>21</v>
      </c>
      <c r="G55" s="24">
        <f t="shared" ref="G55:G69" si="12">H55*0.1</f>
        <v>64701894.562721804</v>
      </c>
      <c r="H55" s="24">
        <f t="shared" ref="H55:H69" si="13">(O55/1000)*14782000</f>
        <v>647018945.62721801</v>
      </c>
      <c r="I55" s="26" t="s">
        <v>318</v>
      </c>
      <c r="J55" s="26" t="s">
        <v>23</v>
      </c>
      <c r="K55" s="26" t="s">
        <v>22</v>
      </c>
      <c r="L55" s="23" t="s">
        <v>34</v>
      </c>
      <c r="M55" s="23" t="s">
        <v>24</v>
      </c>
      <c r="N55" s="23">
        <v>54</v>
      </c>
      <c r="O55" s="23">
        <v>43770.730998999999</v>
      </c>
      <c r="P55" s="19"/>
    </row>
    <row r="56" spans="1:16" s="23" customFormat="1" ht="22.5" customHeight="1" x14ac:dyDescent="0.2">
      <c r="A56" s="19" t="s">
        <v>134</v>
      </c>
      <c r="B56" s="23" t="s">
        <v>135</v>
      </c>
      <c r="C56" s="23" t="s">
        <v>135</v>
      </c>
      <c r="D56" s="23" t="s">
        <v>135</v>
      </c>
      <c r="E56" s="23" t="s">
        <v>315</v>
      </c>
      <c r="F56" s="23" t="s">
        <v>21</v>
      </c>
      <c r="G56" s="24">
        <f t="shared" si="12"/>
        <v>13841705.6215112</v>
      </c>
      <c r="H56" s="24">
        <f t="shared" si="13"/>
        <v>138417056.215112</v>
      </c>
      <c r="I56" s="26" t="s">
        <v>318</v>
      </c>
      <c r="J56" s="26" t="s">
        <v>23</v>
      </c>
      <c r="K56" s="26" t="s">
        <v>23</v>
      </c>
      <c r="L56" s="23" t="s">
        <v>34</v>
      </c>
      <c r="M56" s="23" t="s">
        <v>24</v>
      </c>
      <c r="N56" s="23">
        <v>55</v>
      </c>
      <c r="O56" s="23">
        <v>9363.8923159999995</v>
      </c>
      <c r="P56" s="19"/>
    </row>
    <row r="57" spans="1:16" s="23" customFormat="1" ht="22.5" customHeight="1" x14ac:dyDescent="0.2">
      <c r="A57" s="19" t="s">
        <v>136</v>
      </c>
      <c r="B57" s="23" t="s">
        <v>137</v>
      </c>
      <c r="C57" s="23" t="s">
        <v>138</v>
      </c>
      <c r="D57" s="23" t="s">
        <v>137</v>
      </c>
      <c r="E57" s="23" t="s">
        <v>315</v>
      </c>
      <c r="F57" s="23" t="s">
        <v>21</v>
      </c>
      <c r="G57" s="24">
        <f t="shared" si="12"/>
        <v>364076.66933302407</v>
      </c>
      <c r="H57" s="24">
        <f>(O57/1000)*14782000/50</f>
        <v>3640766.6933302404</v>
      </c>
      <c r="I57" s="26" t="s">
        <v>318</v>
      </c>
      <c r="J57" s="26" t="s">
        <v>23</v>
      </c>
      <c r="K57" s="26" t="s">
        <v>23</v>
      </c>
      <c r="L57" s="23" t="s">
        <v>34</v>
      </c>
      <c r="M57" s="23" t="s">
        <v>139</v>
      </c>
      <c r="N57" s="23">
        <v>56</v>
      </c>
      <c r="O57" s="23">
        <v>12314.865016</v>
      </c>
      <c r="P57" s="19"/>
    </row>
    <row r="58" spans="1:16" s="23" customFormat="1" ht="22.5" customHeight="1" x14ac:dyDescent="0.2">
      <c r="A58" s="19" t="s">
        <v>98</v>
      </c>
      <c r="B58" s="23" t="s">
        <v>140</v>
      </c>
      <c r="C58" s="23" t="s">
        <v>140</v>
      </c>
      <c r="D58" s="23" t="s">
        <v>140</v>
      </c>
      <c r="E58" s="23" t="s">
        <v>141</v>
      </c>
      <c r="F58" s="23" t="s">
        <v>21</v>
      </c>
      <c r="G58" s="24">
        <f t="shared" si="12"/>
        <v>4900918.9808830004</v>
      </c>
      <c r="H58" s="24">
        <f t="shared" si="13"/>
        <v>49009189.80883</v>
      </c>
      <c r="I58" s="26" t="s">
        <v>318</v>
      </c>
      <c r="J58" s="26" t="s">
        <v>23</v>
      </c>
      <c r="K58" s="26" t="s">
        <v>22</v>
      </c>
      <c r="L58" s="23" t="s">
        <v>34</v>
      </c>
      <c r="M58" s="23" t="s">
        <v>24</v>
      </c>
      <c r="N58" s="23">
        <v>57</v>
      </c>
      <c r="O58" s="23">
        <v>3315.4640650000001</v>
      </c>
      <c r="P58" s="19"/>
    </row>
    <row r="59" spans="1:16" s="23" customFormat="1" ht="22.5" customHeight="1" x14ac:dyDescent="0.2">
      <c r="A59" s="19" t="s">
        <v>98</v>
      </c>
      <c r="B59" s="23" t="s">
        <v>140</v>
      </c>
      <c r="C59" s="23" t="s">
        <v>140</v>
      </c>
      <c r="D59" s="23" t="s">
        <v>140</v>
      </c>
      <c r="E59" s="23" t="s">
        <v>114</v>
      </c>
      <c r="F59" s="23" t="s">
        <v>21</v>
      </c>
      <c r="G59" s="24">
        <f t="shared" si="12"/>
        <v>2036615.4247812005</v>
      </c>
      <c r="H59" s="24">
        <f t="shared" si="13"/>
        <v>20366154.247812003</v>
      </c>
      <c r="I59" s="26" t="s">
        <v>318</v>
      </c>
      <c r="J59" s="26" t="s">
        <v>23</v>
      </c>
      <c r="K59" s="26" t="s">
        <v>22</v>
      </c>
      <c r="L59" s="23" t="s">
        <v>34</v>
      </c>
      <c r="M59" s="23" t="s">
        <v>24</v>
      </c>
      <c r="N59" s="23">
        <v>58</v>
      </c>
      <c r="O59" s="23">
        <v>1377.7671660000001</v>
      </c>
      <c r="P59" s="19"/>
    </row>
    <row r="60" spans="1:16" s="23" customFormat="1" ht="22.5" customHeight="1" x14ac:dyDescent="0.2">
      <c r="A60" s="19" t="s">
        <v>98</v>
      </c>
      <c r="B60" s="23" t="s">
        <v>140</v>
      </c>
      <c r="C60" s="23" t="s">
        <v>140</v>
      </c>
      <c r="D60" s="23" t="s">
        <v>140</v>
      </c>
      <c r="E60" s="23" t="s">
        <v>142</v>
      </c>
      <c r="F60" s="23" t="s">
        <v>21</v>
      </c>
      <c r="G60" s="24">
        <f t="shared" si="12"/>
        <v>8090373.0024936013</v>
      </c>
      <c r="H60" s="24">
        <f t="shared" si="13"/>
        <v>80903730.024936005</v>
      </c>
      <c r="I60" s="26" t="s">
        <v>318</v>
      </c>
      <c r="J60" s="26" t="s">
        <v>23</v>
      </c>
      <c r="K60" s="26" t="s">
        <v>22</v>
      </c>
      <c r="L60" s="23" t="s">
        <v>34</v>
      </c>
      <c r="M60" s="23" t="s">
        <v>24</v>
      </c>
      <c r="N60" s="23">
        <v>59</v>
      </c>
      <c r="O60" s="23">
        <v>5473.1247480000002</v>
      </c>
      <c r="P60" s="19"/>
    </row>
    <row r="61" spans="1:16" s="23" customFormat="1" ht="22.5" customHeight="1" x14ac:dyDescent="0.2">
      <c r="A61" s="19" t="s">
        <v>143</v>
      </c>
      <c r="B61" s="23" t="s">
        <v>144</v>
      </c>
      <c r="C61" s="23" t="s">
        <v>145</v>
      </c>
      <c r="D61" s="23" t="s">
        <v>144</v>
      </c>
      <c r="E61" s="23" t="s">
        <v>315</v>
      </c>
      <c r="F61" s="23" t="s">
        <v>21</v>
      </c>
      <c r="G61" s="24">
        <f t="shared" si="12"/>
        <v>11629706.931560801</v>
      </c>
      <c r="H61" s="24">
        <f t="shared" si="13"/>
        <v>116297069.31560801</v>
      </c>
      <c r="I61" s="27">
        <v>46023</v>
      </c>
      <c r="J61" s="26" t="s">
        <v>23</v>
      </c>
      <c r="K61" s="26" t="s">
        <v>23</v>
      </c>
      <c r="L61" s="23" t="s">
        <v>34</v>
      </c>
      <c r="M61" s="23" t="s">
        <v>39</v>
      </c>
      <c r="N61" s="23">
        <v>60</v>
      </c>
      <c r="O61" s="23">
        <v>7867.4786439999998</v>
      </c>
      <c r="P61" s="19"/>
    </row>
    <row r="62" spans="1:16" s="23" customFormat="1" ht="22.5" customHeight="1" x14ac:dyDescent="0.2">
      <c r="A62" s="19" t="s">
        <v>146</v>
      </c>
      <c r="B62" s="23" t="s">
        <v>144</v>
      </c>
      <c r="C62" s="23" t="s">
        <v>144</v>
      </c>
      <c r="D62" s="23" t="s">
        <v>144</v>
      </c>
      <c r="E62" s="23" t="s">
        <v>315</v>
      </c>
      <c r="F62" s="23" t="s">
        <v>21</v>
      </c>
      <c r="G62" s="24">
        <f t="shared" si="12"/>
        <v>3603.6031018499998</v>
      </c>
      <c r="H62" s="24">
        <f>(O62/1000)*5100</f>
        <v>36036.031018499998</v>
      </c>
      <c r="I62" s="27">
        <v>45658</v>
      </c>
      <c r="J62" s="26" t="s">
        <v>23</v>
      </c>
      <c r="K62" s="26" t="s">
        <v>23</v>
      </c>
      <c r="L62" s="23" t="s">
        <v>34</v>
      </c>
      <c r="M62" s="23" t="s">
        <v>359</v>
      </c>
      <c r="N62" s="23">
        <v>61</v>
      </c>
      <c r="O62" s="23">
        <v>7065.8884349999998</v>
      </c>
      <c r="P62" s="19"/>
    </row>
    <row r="63" spans="1:16" s="23" customFormat="1" ht="22.5" customHeight="1" x14ac:dyDescent="0.2">
      <c r="A63" s="19" t="s">
        <v>148</v>
      </c>
      <c r="B63" s="23" t="s">
        <v>144</v>
      </c>
      <c r="C63" s="23" t="s">
        <v>144</v>
      </c>
      <c r="D63" s="23" t="s">
        <v>144</v>
      </c>
      <c r="E63" s="23" t="s">
        <v>315</v>
      </c>
      <c r="F63" s="23" t="s">
        <v>21</v>
      </c>
      <c r="G63" s="24">
        <f t="shared" si="12"/>
        <v>4858988.5222850004</v>
      </c>
      <c r="H63" s="24">
        <f t="shared" si="13"/>
        <v>48589885.222850002</v>
      </c>
      <c r="I63" s="27">
        <v>46753</v>
      </c>
      <c r="J63" s="26" t="s">
        <v>23</v>
      </c>
      <c r="K63" s="26" t="s">
        <v>23</v>
      </c>
      <c r="L63" s="23" t="s">
        <v>149</v>
      </c>
      <c r="M63" s="23" t="s">
        <v>24</v>
      </c>
      <c r="N63" s="23">
        <v>62</v>
      </c>
      <c r="O63" s="23">
        <v>3287.0981750000001</v>
      </c>
      <c r="P63" s="19"/>
    </row>
    <row r="64" spans="1:16" s="23" customFormat="1" ht="22.5" customHeight="1" x14ac:dyDescent="0.2">
      <c r="A64" s="19" t="s">
        <v>150</v>
      </c>
      <c r="B64" s="23" t="s">
        <v>144</v>
      </c>
      <c r="C64" s="23" t="s">
        <v>144</v>
      </c>
      <c r="D64" s="23" t="s">
        <v>144</v>
      </c>
      <c r="E64" s="23" t="s">
        <v>315</v>
      </c>
      <c r="F64" s="23" t="s">
        <v>21</v>
      </c>
      <c r="G64" s="24">
        <f t="shared" si="12"/>
        <v>2432209.5053772004</v>
      </c>
      <c r="H64" s="24">
        <f t="shared" si="13"/>
        <v>24322095.053772002</v>
      </c>
      <c r="I64" s="27">
        <v>46753</v>
      </c>
      <c r="J64" s="26" t="s">
        <v>23</v>
      </c>
      <c r="K64" s="26" t="s">
        <v>23</v>
      </c>
      <c r="L64" s="23" t="s">
        <v>34</v>
      </c>
      <c r="M64" s="23" t="s">
        <v>39</v>
      </c>
      <c r="N64" s="23">
        <v>63</v>
      </c>
      <c r="O64" s="23">
        <v>1645.3859460000001</v>
      </c>
      <c r="P64" s="19"/>
    </row>
    <row r="65" spans="1:16" s="23" customFormat="1" ht="22.5" customHeight="1" x14ac:dyDescent="0.2">
      <c r="A65" s="19" t="s">
        <v>151</v>
      </c>
      <c r="B65" s="23" t="s">
        <v>144</v>
      </c>
      <c r="C65" s="23" t="s">
        <v>144</v>
      </c>
      <c r="D65" s="23" t="s">
        <v>144</v>
      </c>
      <c r="E65" s="23" t="s">
        <v>315</v>
      </c>
      <c r="F65" s="23" t="s">
        <v>21</v>
      </c>
      <c r="G65" s="24">
        <f t="shared" si="12"/>
        <v>3964.3405047599999</v>
      </c>
      <c r="H65" s="24">
        <f>(O65/1000)*5100</f>
        <v>39643.405047599997</v>
      </c>
      <c r="I65" s="27">
        <v>45292</v>
      </c>
      <c r="J65" s="26" t="s">
        <v>23</v>
      </c>
      <c r="K65" s="26" t="s">
        <v>23</v>
      </c>
      <c r="L65" s="23" t="s">
        <v>34</v>
      </c>
      <c r="M65" s="23" t="s">
        <v>147</v>
      </c>
      <c r="N65" s="23">
        <v>64</v>
      </c>
      <c r="O65" s="23">
        <v>7773.216676</v>
      </c>
      <c r="P65" s="19"/>
    </row>
    <row r="66" spans="1:16" s="23" customFormat="1" ht="22.5" customHeight="1" x14ac:dyDescent="0.2">
      <c r="A66" s="19" t="s">
        <v>152</v>
      </c>
      <c r="B66" s="23" t="s">
        <v>144</v>
      </c>
      <c r="C66" s="23" t="s">
        <v>144</v>
      </c>
      <c r="D66" s="23" t="s">
        <v>144</v>
      </c>
      <c r="E66" s="23" t="s">
        <v>315</v>
      </c>
      <c r="F66" s="23" t="s">
        <v>21</v>
      </c>
      <c r="G66" s="24">
        <f t="shared" si="12"/>
        <v>13716734.958617399</v>
      </c>
      <c r="H66" s="24">
        <f t="shared" si="13"/>
        <v>137167349.58617398</v>
      </c>
      <c r="I66" s="27">
        <v>46388</v>
      </c>
      <c r="J66" s="26" t="s">
        <v>23</v>
      </c>
      <c r="K66" s="26" t="s">
        <v>23</v>
      </c>
      <c r="L66" s="23" t="s">
        <v>34</v>
      </c>
      <c r="M66" s="29" t="s">
        <v>39</v>
      </c>
      <c r="N66" s="23">
        <v>65</v>
      </c>
      <c r="O66" s="23">
        <v>9279.3498569999992</v>
      </c>
      <c r="P66" s="19"/>
    </row>
    <row r="67" spans="1:16" s="23" customFormat="1" ht="22.5" customHeight="1" x14ac:dyDescent="0.2">
      <c r="A67" s="19" t="s">
        <v>154</v>
      </c>
      <c r="B67" s="23" t="s">
        <v>144</v>
      </c>
      <c r="C67" s="23" t="s">
        <v>144</v>
      </c>
      <c r="D67" s="23" t="s">
        <v>144</v>
      </c>
      <c r="E67" s="23" t="s">
        <v>315</v>
      </c>
      <c r="F67" s="23" t="s">
        <v>21</v>
      </c>
      <c r="G67" s="24">
        <f t="shared" si="12"/>
        <v>3476392.6889590006</v>
      </c>
      <c r="H67" s="24">
        <f t="shared" si="13"/>
        <v>34763926.889590003</v>
      </c>
      <c r="I67" s="27">
        <v>46388</v>
      </c>
      <c r="J67" s="26" t="s">
        <v>23</v>
      </c>
      <c r="K67" s="26" t="s">
        <v>23</v>
      </c>
      <c r="L67" s="23" t="s">
        <v>34</v>
      </c>
      <c r="M67" s="23" t="s">
        <v>39</v>
      </c>
      <c r="N67" s="23">
        <v>66</v>
      </c>
      <c r="O67" s="23">
        <v>2351.7742450000001</v>
      </c>
      <c r="P67" s="19"/>
    </row>
    <row r="68" spans="1:16" s="23" customFormat="1" ht="22.5" customHeight="1" x14ac:dyDescent="0.2">
      <c r="A68" s="19" t="s">
        <v>155</v>
      </c>
      <c r="B68" s="23" t="s">
        <v>144</v>
      </c>
      <c r="C68" s="23" t="s">
        <v>144</v>
      </c>
      <c r="D68" s="23" t="s">
        <v>144</v>
      </c>
      <c r="E68" s="23" t="s">
        <v>315</v>
      </c>
      <c r="F68" s="23" t="s">
        <v>21</v>
      </c>
      <c r="G68" s="24">
        <f t="shared" si="12"/>
        <v>641029.39749800006</v>
      </c>
      <c r="H68" s="24">
        <f>(O68/1000)*14782000*10</f>
        <v>6410293.9749800004</v>
      </c>
      <c r="I68" s="26" t="s">
        <v>318</v>
      </c>
      <c r="J68" s="26" t="s">
        <v>23</v>
      </c>
      <c r="K68" s="26" t="s">
        <v>22</v>
      </c>
      <c r="L68" s="23" t="s">
        <v>316</v>
      </c>
      <c r="M68" s="23" t="s">
        <v>122</v>
      </c>
      <c r="N68" s="23">
        <v>67</v>
      </c>
      <c r="O68" s="23">
        <v>43.365538999999998</v>
      </c>
      <c r="P68" s="19"/>
    </row>
    <row r="69" spans="1:16" s="23" customFormat="1" ht="22.5" customHeight="1" x14ac:dyDescent="0.2">
      <c r="A69" s="19" t="s">
        <v>156</v>
      </c>
      <c r="B69" s="23" t="s">
        <v>144</v>
      </c>
      <c r="C69" s="23" t="s">
        <v>144</v>
      </c>
      <c r="D69" s="23" t="s">
        <v>144</v>
      </c>
      <c r="E69" s="23" t="s">
        <v>315</v>
      </c>
      <c r="F69" s="23" t="s">
        <v>21</v>
      </c>
      <c r="G69" s="24">
        <f t="shared" si="12"/>
        <v>16168329.213679202</v>
      </c>
      <c r="H69" s="24">
        <f t="shared" si="13"/>
        <v>161683292.136792</v>
      </c>
      <c r="I69" s="26" t="s">
        <v>318</v>
      </c>
      <c r="J69" s="26" t="s">
        <v>23</v>
      </c>
      <c r="K69" s="26" t="s">
        <v>23</v>
      </c>
      <c r="L69" s="23" t="s">
        <v>34</v>
      </c>
      <c r="M69" s="23" t="s">
        <v>24</v>
      </c>
      <c r="N69" s="23">
        <v>68</v>
      </c>
      <c r="O69" s="23">
        <v>10937.849555999999</v>
      </c>
      <c r="P69" s="19"/>
    </row>
    <row r="70" spans="1:16" s="23" customFormat="1" ht="22.5" customHeight="1" x14ac:dyDescent="0.2">
      <c r="A70" s="19" t="s">
        <v>157</v>
      </c>
      <c r="B70" s="23" t="s">
        <v>158</v>
      </c>
      <c r="C70" s="23" t="s">
        <v>158</v>
      </c>
      <c r="D70" s="23" t="s">
        <v>158</v>
      </c>
      <c r="E70" s="23" t="s">
        <v>315</v>
      </c>
      <c r="F70" s="23" t="s">
        <v>64</v>
      </c>
      <c r="G70" s="25">
        <v>778000</v>
      </c>
      <c r="H70" s="25">
        <v>5500000</v>
      </c>
      <c r="I70" s="27">
        <v>45292</v>
      </c>
      <c r="J70" s="26" t="s">
        <v>22</v>
      </c>
      <c r="K70" s="26" t="s">
        <v>23</v>
      </c>
      <c r="L70" s="23" t="s">
        <v>34</v>
      </c>
      <c r="M70" s="23" t="s">
        <v>39</v>
      </c>
      <c r="N70" s="23">
        <v>69</v>
      </c>
      <c r="O70" s="23">
        <v>1351.3499859999999</v>
      </c>
      <c r="P70" s="19"/>
    </row>
    <row r="71" spans="1:16" s="23" customFormat="1" ht="22.5" customHeight="1" x14ac:dyDescent="0.2">
      <c r="A71" s="19" t="s">
        <v>159</v>
      </c>
      <c r="B71" s="23" t="s">
        <v>158</v>
      </c>
      <c r="C71" s="23" t="s">
        <v>158</v>
      </c>
      <c r="D71" s="23" t="s">
        <v>158</v>
      </c>
      <c r="E71" s="23" t="s">
        <v>315</v>
      </c>
      <c r="F71" s="23" t="s">
        <v>64</v>
      </c>
      <c r="G71" s="24">
        <f t="shared" ref="G71:G74" si="14">H71*0.1</f>
        <v>532113.03464799991</v>
      </c>
      <c r="H71" s="24">
        <f>(O71/1000)*14782000*10</f>
        <v>5321130.3464799989</v>
      </c>
      <c r="I71" s="27">
        <v>45292</v>
      </c>
      <c r="J71" s="26" t="s">
        <v>22</v>
      </c>
      <c r="K71" s="26" t="s">
        <v>23</v>
      </c>
      <c r="L71" s="23" t="s">
        <v>34</v>
      </c>
      <c r="M71" s="23" t="s">
        <v>122</v>
      </c>
      <c r="N71" s="23">
        <v>70</v>
      </c>
      <c r="O71" s="23">
        <v>35.997363999999997</v>
      </c>
      <c r="P71" s="19"/>
    </row>
    <row r="72" spans="1:16" s="23" customFormat="1" ht="22.5" customHeight="1" x14ac:dyDescent="0.2">
      <c r="A72" s="19" t="s">
        <v>160</v>
      </c>
      <c r="B72" s="23" t="s">
        <v>161</v>
      </c>
      <c r="C72" s="23" t="s">
        <v>161</v>
      </c>
      <c r="D72" s="23" t="s">
        <v>161</v>
      </c>
      <c r="E72" s="23" t="s">
        <v>315</v>
      </c>
      <c r="F72" s="23" t="s">
        <v>21</v>
      </c>
      <c r="G72" s="24">
        <v>15000</v>
      </c>
      <c r="H72" s="24">
        <f>(O72/1000)*5100</f>
        <v>7542.7623204000001</v>
      </c>
      <c r="I72" s="26" t="s">
        <v>318</v>
      </c>
      <c r="J72" s="26" t="s">
        <v>23</v>
      </c>
      <c r="K72" s="26" t="s">
        <v>23</v>
      </c>
      <c r="L72" s="23" t="s">
        <v>34</v>
      </c>
      <c r="M72" s="23" t="s">
        <v>359</v>
      </c>
      <c r="N72" s="23">
        <v>71</v>
      </c>
      <c r="O72" s="23">
        <v>1478.9730039999999</v>
      </c>
      <c r="P72" s="19"/>
    </row>
    <row r="73" spans="1:16" s="23" customFormat="1" ht="22.5" customHeight="1" x14ac:dyDescent="0.2">
      <c r="A73" s="19" t="s">
        <v>162</v>
      </c>
      <c r="B73" s="23" t="s">
        <v>161</v>
      </c>
      <c r="C73" s="23" t="s">
        <v>161</v>
      </c>
      <c r="D73" s="23" t="s">
        <v>161</v>
      </c>
      <c r="E73" s="23" t="s">
        <v>315</v>
      </c>
      <c r="F73" s="23" t="s">
        <v>21</v>
      </c>
      <c r="G73" s="24">
        <v>25000</v>
      </c>
      <c r="H73" s="24">
        <f>(O73/1000)*5100</f>
        <v>21145.999332900003</v>
      </c>
      <c r="I73" s="26" t="s">
        <v>318</v>
      </c>
      <c r="J73" s="26" t="s">
        <v>23</v>
      </c>
      <c r="K73" s="26" t="s">
        <v>23</v>
      </c>
      <c r="L73" s="23" t="s">
        <v>34</v>
      </c>
      <c r="M73" s="23" t="s">
        <v>359</v>
      </c>
      <c r="N73" s="23">
        <v>72</v>
      </c>
      <c r="O73" s="23">
        <v>4146.2743790000004</v>
      </c>
      <c r="P73" s="19"/>
    </row>
    <row r="74" spans="1:16" s="23" customFormat="1" ht="22.5" customHeight="1" x14ac:dyDescent="0.2">
      <c r="A74" s="19" t="s">
        <v>163</v>
      </c>
      <c r="B74" s="23" t="s">
        <v>164</v>
      </c>
      <c r="C74" s="23" t="s">
        <v>165</v>
      </c>
      <c r="D74" s="23" t="s">
        <v>164</v>
      </c>
      <c r="E74" s="23" t="s">
        <v>315</v>
      </c>
      <c r="F74" s="23" t="s">
        <v>21</v>
      </c>
      <c r="G74" s="24">
        <f t="shared" si="14"/>
        <v>6392535.7937076008</v>
      </c>
      <c r="H74" s="24">
        <f t="shared" ref="H74" si="15">(O74/1000)*14782000</f>
        <v>63925357.937076002</v>
      </c>
      <c r="I74" s="26" t="s">
        <v>318</v>
      </c>
      <c r="J74" s="26" t="s">
        <v>23</v>
      </c>
      <c r="K74" s="26" t="s">
        <v>23</v>
      </c>
      <c r="L74" s="23" t="s">
        <v>34</v>
      </c>
      <c r="M74" s="23" t="s">
        <v>39</v>
      </c>
      <c r="N74" s="23">
        <v>73</v>
      </c>
      <c r="O74" s="23">
        <v>4324.5405179999998</v>
      </c>
      <c r="P74" s="19"/>
    </row>
    <row r="75" spans="1:16" s="23" customFormat="1" ht="22.5" customHeight="1" x14ac:dyDescent="0.2">
      <c r="A75" s="19" t="s">
        <v>166</v>
      </c>
      <c r="B75" s="23" t="s">
        <v>167</v>
      </c>
      <c r="C75" s="23" t="s">
        <v>167</v>
      </c>
      <c r="D75" s="23" t="s">
        <v>167</v>
      </c>
      <c r="E75" s="23" t="s">
        <v>315</v>
      </c>
      <c r="F75" s="23" t="s">
        <v>168</v>
      </c>
      <c r="G75" s="25">
        <v>500000</v>
      </c>
      <c r="H75" s="25">
        <v>8000000</v>
      </c>
      <c r="I75" s="27">
        <v>45231</v>
      </c>
      <c r="J75" s="26" t="s">
        <v>23</v>
      </c>
      <c r="K75" s="26" t="s">
        <v>23</v>
      </c>
      <c r="L75" s="23" t="s">
        <v>34</v>
      </c>
      <c r="M75" s="23" t="s">
        <v>39</v>
      </c>
      <c r="N75" s="23">
        <v>74</v>
      </c>
      <c r="O75" s="23">
        <v>1604.0191649999999</v>
      </c>
      <c r="P75" s="19"/>
    </row>
    <row r="76" spans="1:16" s="23" customFormat="1" ht="22.5" customHeight="1" x14ac:dyDescent="0.2">
      <c r="A76" s="19" t="s">
        <v>169</v>
      </c>
      <c r="B76" s="19" t="s">
        <v>167</v>
      </c>
      <c r="C76" s="23" t="s">
        <v>167</v>
      </c>
      <c r="D76" s="23" t="s">
        <v>167</v>
      </c>
      <c r="E76" s="23" t="s">
        <v>315</v>
      </c>
      <c r="F76" s="23" t="s">
        <v>21</v>
      </c>
      <c r="G76" s="25">
        <v>800000</v>
      </c>
      <c r="H76" s="25">
        <v>20000000</v>
      </c>
      <c r="I76" s="27">
        <v>45292</v>
      </c>
      <c r="J76" s="26" t="s">
        <v>23</v>
      </c>
      <c r="K76" s="26" t="s">
        <v>23</v>
      </c>
      <c r="L76" s="23" t="s">
        <v>34</v>
      </c>
      <c r="M76" s="23" t="s">
        <v>39</v>
      </c>
      <c r="N76" s="23">
        <v>75</v>
      </c>
      <c r="O76" s="23">
        <v>6839.4486850000003</v>
      </c>
      <c r="P76" s="19"/>
    </row>
    <row r="77" spans="1:16" s="23" customFormat="1" ht="22.5" customHeight="1" x14ac:dyDescent="0.2">
      <c r="A77" s="19" t="s">
        <v>171</v>
      </c>
      <c r="B77" s="23" t="s">
        <v>167</v>
      </c>
      <c r="C77" s="23" t="s">
        <v>167</v>
      </c>
      <c r="D77" s="23" t="s">
        <v>167</v>
      </c>
      <c r="E77" s="23" t="s">
        <v>315</v>
      </c>
      <c r="F77" s="23" t="s">
        <v>21</v>
      </c>
      <c r="G77" s="25">
        <v>150000</v>
      </c>
      <c r="H77" s="25">
        <v>2000000</v>
      </c>
      <c r="I77" s="27">
        <v>45292</v>
      </c>
      <c r="J77" s="26" t="s">
        <v>23</v>
      </c>
      <c r="K77" s="26" t="s">
        <v>23</v>
      </c>
      <c r="L77" s="23" t="s">
        <v>34</v>
      </c>
      <c r="M77" s="23" t="s">
        <v>172</v>
      </c>
      <c r="N77" s="23">
        <v>76</v>
      </c>
      <c r="O77" s="23">
        <v>3203.3587000000002</v>
      </c>
      <c r="P77" s="19"/>
    </row>
    <row r="78" spans="1:16" s="23" customFormat="1" ht="22.5" customHeight="1" x14ac:dyDescent="0.2">
      <c r="A78" s="19" t="s">
        <v>173</v>
      </c>
      <c r="B78" s="23" t="s">
        <v>167</v>
      </c>
      <c r="C78" s="23" t="s">
        <v>167</v>
      </c>
      <c r="D78" s="23" t="s">
        <v>167</v>
      </c>
      <c r="E78" s="23" t="s">
        <v>315</v>
      </c>
      <c r="F78" s="23" t="s">
        <v>43</v>
      </c>
      <c r="G78" s="25">
        <v>250000</v>
      </c>
      <c r="H78" s="25">
        <v>3000000</v>
      </c>
      <c r="I78" s="27">
        <v>45352</v>
      </c>
      <c r="J78" s="26" t="s">
        <v>23</v>
      </c>
      <c r="K78" s="26" t="s">
        <v>23</v>
      </c>
      <c r="L78" s="23" t="s">
        <v>34</v>
      </c>
      <c r="M78" s="23" t="s">
        <v>39</v>
      </c>
      <c r="N78" s="23">
        <v>77</v>
      </c>
      <c r="O78" s="23">
        <v>48.297635</v>
      </c>
      <c r="P78" s="19"/>
    </row>
    <row r="79" spans="1:16" s="23" customFormat="1" ht="22.5" customHeight="1" x14ac:dyDescent="0.2">
      <c r="A79" s="19" t="s">
        <v>174</v>
      </c>
      <c r="B79" s="23" t="s">
        <v>167</v>
      </c>
      <c r="C79" s="23" t="s">
        <v>167</v>
      </c>
      <c r="D79" s="23" t="s">
        <v>167</v>
      </c>
      <c r="E79" s="23" t="s">
        <v>315</v>
      </c>
      <c r="F79" s="23" t="s">
        <v>21</v>
      </c>
      <c r="G79" s="25">
        <v>1000000</v>
      </c>
      <c r="H79" s="25">
        <v>10000000</v>
      </c>
      <c r="I79" s="27">
        <v>45658</v>
      </c>
      <c r="J79" s="26" t="s">
        <v>23</v>
      </c>
      <c r="K79" s="26" t="s">
        <v>23</v>
      </c>
      <c r="L79" s="23" t="s">
        <v>34</v>
      </c>
      <c r="M79" s="23" t="s">
        <v>39</v>
      </c>
      <c r="N79" s="23">
        <v>78</v>
      </c>
      <c r="O79" s="23">
        <v>2311.1107400000001</v>
      </c>
      <c r="P79" s="19"/>
    </row>
    <row r="80" spans="1:16" s="23" customFormat="1" ht="22.5" customHeight="1" x14ac:dyDescent="0.2">
      <c r="A80" s="19" t="s">
        <v>175</v>
      </c>
      <c r="B80" s="23" t="s">
        <v>176</v>
      </c>
      <c r="C80" s="23" t="s">
        <v>167</v>
      </c>
      <c r="D80" s="23" t="s">
        <v>167</v>
      </c>
      <c r="E80" s="23" t="s">
        <v>315</v>
      </c>
      <c r="F80" s="23" t="s">
        <v>21</v>
      </c>
      <c r="G80" s="25">
        <v>50000</v>
      </c>
      <c r="H80" s="25">
        <v>600000</v>
      </c>
      <c r="I80" s="27">
        <v>45292</v>
      </c>
      <c r="J80" s="26" t="s">
        <v>23</v>
      </c>
      <c r="K80" s="26" t="s">
        <v>23</v>
      </c>
      <c r="L80" s="23" t="s">
        <v>316</v>
      </c>
      <c r="M80" s="23" t="s">
        <v>177</v>
      </c>
      <c r="N80" s="23">
        <v>79</v>
      </c>
      <c r="O80" s="23">
        <v>11.308581</v>
      </c>
      <c r="P80" s="19"/>
    </row>
    <row r="81" spans="1:16" s="23" customFormat="1" ht="22.5" customHeight="1" x14ac:dyDescent="0.2">
      <c r="A81" s="19" t="s">
        <v>178</v>
      </c>
      <c r="B81" s="23" t="s">
        <v>167</v>
      </c>
      <c r="C81" s="23" t="s">
        <v>167</v>
      </c>
      <c r="D81" s="23" t="s">
        <v>167</v>
      </c>
      <c r="E81" s="23" t="s">
        <v>315</v>
      </c>
      <c r="F81" s="23" t="s">
        <v>21</v>
      </c>
      <c r="G81" s="25">
        <v>1000000</v>
      </c>
      <c r="H81" s="25">
        <v>10000000</v>
      </c>
      <c r="I81" s="27">
        <v>45658</v>
      </c>
      <c r="J81" s="26" t="s">
        <v>23</v>
      </c>
      <c r="K81" s="26" t="s">
        <v>23</v>
      </c>
      <c r="L81" s="23" t="s">
        <v>34</v>
      </c>
      <c r="M81" s="23" t="s">
        <v>39</v>
      </c>
      <c r="N81" s="23">
        <v>80</v>
      </c>
      <c r="O81" s="23">
        <v>2923.4391770000002</v>
      </c>
      <c r="P81" s="19"/>
    </row>
    <row r="82" spans="1:16" s="23" customFormat="1" ht="22.5" customHeight="1" x14ac:dyDescent="0.2">
      <c r="A82" s="19" t="s">
        <v>179</v>
      </c>
      <c r="B82" s="23" t="s">
        <v>36</v>
      </c>
      <c r="C82" s="23" t="s">
        <v>20</v>
      </c>
      <c r="D82" s="23" t="s">
        <v>36</v>
      </c>
      <c r="E82" s="23" t="s">
        <v>315</v>
      </c>
      <c r="F82" s="23" t="s">
        <v>64</v>
      </c>
      <c r="G82" s="24">
        <f>H82*0.1</f>
        <v>5885480.1855016006</v>
      </c>
      <c r="H82" s="24">
        <f>(O82/1000)*14782000</f>
        <v>58854801.855016001</v>
      </c>
      <c r="I82" s="26" t="s">
        <v>318</v>
      </c>
      <c r="J82" s="26" t="s">
        <v>23</v>
      </c>
      <c r="K82" s="26" t="s">
        <v>22</v>
      </c>
      <c r="L82" s="23" t="s">
        <v>316</v>
      </c>
      <c r="M82" s="23" t="s">
        <v>24</v>
      </c>
      <c r="N82" s="23">
        <v>81</v>
      </c>
      <c r="O82" s="23">
        <v>3981.518188</v>
      </c>
      <c r="P82" s="19"/>
    </row>
    <row r="83" spans="1:16" s="23" customFormat="1" ht="22.5" customHeight="1" x14ac:dyDescent="0.2">
      <c r="A83" s="19" t="s">
        <v>180</v>
      </c>
      <c r="B83" s="23" t="s">
        <v>46</v>
      </c>
      <c r="C83" s="23" t="s">
        <v>46</v>
      </c>
      <c r="D83" s="23" t="s">
        <v>46</v>
      </c>
      <c r="E83" s="23" t="s">
        <v>315</v>
      </c>
      <c r="F83" s="23" t="s">
        <v>64</v>
      </c>
      <c r="G83" s="25">
        <v>750000</v>
      </c>
      <c r="H83" s="25">
        <v>75000000</v>
      </c>
      <c r="I83" s="27">
        <v>45778</v>
      </c>
      <c r="J83" s="26" t="s">
        <v>23</v>
      </c>
      <c r="K83" s="26" t="s">
        <v>22</v>
      </c>
      <c r="L83" s="23" t="s">
        <v>316</v>
      </c>
      <c r="M83" s="23" t="s">
        <v>24</v>
      </c>
      <c r="N83" s="23">
        <v>82</v>
      </c>
      <c r="O83" s="23">
        <v>8517.6678019999999</v>
      </c>
      <c r="P83" s="19"/>
    </row>
    <row r="84" spans="1:16" s="23" customFormat="1" ht="22.5" customHeight="1" x14ac:dyDescent="0.2">
      <c r="A84" s="19" t="s">
        <v>181</v>
      </c>
      <c r="B84" s="23" t="s">
        <v>182</v>
      </c>
      <c r="C84" s="23" t="s">
        <v>182</v>
      </c>
      <c r="D84" s="23" t="s">
        <v>182</v>
      </c>
      <c r="E84" s="23" t="s">
        <v>315</v>
      </c>
      <c r="F84" s="23" t="s">
        <v>21</v>
      </c>
      <c r="G84" s="24">
        <f>H84*0.1</f>
        <v>19506238.964763802</v>
      </c>
      <c r="H84" s="24">
        <f>(O84/1000)*14782000</f>
        <v>195062389.64763799</v>
      </c>
      <c r="I84" s="26" t="s">
        <v>318</v>
      </c>
      <c r="J84" s="26" t="s">
        <v>23</v>
      </c>
      <c r="K84" s="26" t="s">
        <v>23</v>
      </c>
      <c r="L84" s="23" t="s">
        <v>316</v>
      </c>
      <c r="M84" s="23" t="s">
        <v>39</v>
      </c>
      <c r="N84" s="23">
        <v>83</v>
      </c>
      <c r="O84" s="23">
        <v>13195.940309</v>
      </c>
      <c r="P84" s="19"/>
    </row>
    <row r="85" spans="1:16" s="23" customFormat="1" ht="22.5" customHeight="1" x14ac:dyDescent="0.2">
      <c r="A85" s="19" t="s">
        <v>183</v>
      </c>
      <c r="B85" s="23" t="s">
        <v>184</v>
      </c>
      <c r="C85" s="23" t="s">
        <v>184</v>
      </c>
      <c r="D85" s="23" t="s">
        <v>184</v>
      </c>
      <c r="E85" s="23" t="s">
        <v>315</v>
      </c>
      <c r="F85" s="23" t="s">
        <v>21</v>
      </c>
      <c r="G85" s="25">
        <v>100000</v>
      </c>
      <c r="H85" s="25">
        <v>15000000</v>
      </c>
      <c r="I85" s="27">
        <v>45658</v>
      </c>
      <c r="J85" s="26" t="s">
        <v>23</v>
      </c>
      <c r="K85" s="26" t="s">
        <v>23</v>
      </c>
      <c r="L85" s="23" t="s">
        <v>34</v>
      </c>
      <c r="M85" s="23" t="s">
        <v>39</v>
      </c>
      <c r="N85" s="23">
        <v>84</v>
      </c>
      <c r="O85" s="23">
        <v>4141.323754</v>
      </c>
      <c r="P85" s="19"/>
    </row>
    <row r="86" spans="1:16" s="23" customFormat="1" ht="22.5" customHeight="1" x14ac:dyDescent="0.2">
      <c r="A86" s="19" t="s">
        <v>185</v>
      </c>
      <c r="B86" s="23" t="s">
        <v>184</v>
      </c>
      <c r="C86" s="23" t="s">
        <v>184</v>
      </c>
      <c r="D86" s="23" t="s">
        <v>184</v>
      </c>
      <c r="E86" s="23" t="s">
        <v>315</v>
      </c>
      <c r="F86" s="23" t="s">
        <v>21</v>
      </c>
      <c r="G86" s="25">
        <v>1000000</v>
      </c>
      <c r="H86" s="25">
        <v>15000000</v>
      </c>
      <c r="I86" s="27">
        <v>46023</v>
      </c>
      <c r="J86" s="26" t="s">
        <v>23</v>
      </c>
      <c r="K86" s="26" t="s">
        <v>23</v>
      </c>
      <c r="L86" s="23" t="s">
        <v>34</v>
      </c>
      <c r="M86" s="23" t="s">
        <v>39</v>
      </c>
      <c r="N86" s="23">
        <v>85</v>
      </c>
      <c r="O86" s="23">
        <v>3781.7842999999998</v>
      </c>
      <c r="P86" s="19"/>
    </row>
    <row r="87" spans="1:16" s="23" customFormat="1" ht="22.5" customHeight="1" x14ac:dyDescent="0.2">
      <c r="A87" s="19" t="s">
        <v>186</v>
      </c>
      <c r="B87" s="23" t="s">
        <v>184</v>
      </c>
      <c r="C87" s="23" t="s">
        <v>184</v>
      </c>
      <c r="D87" s="23" t="s">
        <v>184</v>
      </c>
      <c r="E87" s="23" t="s">
        <v>315</v>
      </c>
      <c r="F87" s="23" t="s">
        <v>21</v>
      </c>
      <c r="G87" s="25">
        <v>500000</v>
      </c>
      <c r="H87" s="25">
        <v>5000000</v>
      </c>
      <c r="I87" s="26" t="s">
        <v>318</v>
      </c>
      <c r="J87" s="26" t="s">
        <v>23</v>
      </c>
      <c r="K87" s="26" t="s">
        <v>23</v>
      </c>
      <c r="L87" s="23" t="s">
        <v>34</v>
      </c>
      <c r="M87" s="23" t="s">
        <v>39</v>
      </c>
      <c r="N87" s="23">
        <v>86</v>
      </c>
      <c r="O87" s="23">
        <v>2006.3666049999999</v>
      </c>
      <c r="P87" s="19"/>
    </row>
    <row r="88" spans="1:16" s="23" customFormat="1" ht="22.5" customHeight="1" x14ac:dyDescent="0.2">
      <c r="A88" s="19" t="s">
        <v>187</v>
      </c>
      <c r="B88" s="23" t="s">
        <v>188</v>
      </c>
      <c r="C88" s="23" t="s">
        <v>188</v>
      </c>
      <c r="D88" s="23" t="s">
        <v>188</v>
      </c>
      <c r="E88" s="23" t="s">
        <v>315</v>
      </c>
      <c r="F88" s="23" t="s">
        <v>43</v>
      </c>
      <c r="G88" s="24">
        <f t="shared" ref="G88:G91" si="16">H88*0.1</f>
        <v>3386523.7609010004</v>
      </c>
      <c r="H88" s="24">
        <f t="shared" ref="H88:H91" si="17">(O88/1000)*14782000</f>
        <v>33865237.609010004</v>
      </c>
      <c r="I88" s="26" t="s">
        <v>318</v>
      </c>
      <c r="J88" s="26" t="s">
        <v>23</v>
      </c>
      <c r="K88" s="26" t="s">
        <v>23</v>
      </c>
      <c r="L88" s="23" t="s">
        <v>34</v>
      </c>
      <c r="M88" s="23" t="s">
        <v>24</v>
      </c>
      <c r="N88" s="23">
        <v>87</v>
      </c>
      <c r="O88" s="23">
        <v>2290.978055</v>
      </c>
      <c r="P88" s="19"/>
    </row>
    <row r="89" spans="1:16" s="23" customFormat="1" ht="22.5" customHeight="1" x14ac:dyDescent="0.2">
      <c r="A89" s="19" t="s">
        <v>189</v>
      </c>
      <c r="B89" s="23" t="s">
        <v>182</v>
      </c>
      <c r="C89" s="23" t="s">
        <v>182</v>
      </c>
      <c r="D89" s="23" t="s">
        <v>182</v>
      </c>
      <c r="E89" s="23" t="s">
        <v>315</v>
      </c>
      <c r="F89" s="23" t="s">
        <v>21</v>
      </c>
      <c r="G89" s="24">
        <f t="shared" si="16"/>
        <v>31679625.548854396</v>
      </c>
      <c r="H89" s="24">
        <f t="shared" si="17"/>
        <v>316796255.48854393</v>
      </c>
      <c r="I89" s="26" t="s">
        <v>318</v>
      </c>
      <c r="J89" s="26" t="s">
        <v>23</v>
      </c>
      <c r="K89" s="26" t="s">
        <v>23</v>
      </c>
      <c r="L89" s="23" t="s">
        <v>34</v>
      </c>
      <c r="M89" s="23" t="s">
        <v>24</v>
      </c>
      <c r="N89" s="23">
        <v>88</v>
      </c>
      <c r="O89" s="23">
        <v>21431.217391999999</v>
      </c>
      <c r="P89" s="19"/>
    </row>
    <row r="90" spans="1:16" s="23" customFormat="1" ht="22.5" customHeight="1" x14ac:dyDescent="0.2">
      <c r="A90" s="19" t="s">
        <v>190</v>
      </c>
      <c r="B90" s="23" t="s">
        <v>191</v>
      </c>
      <c r="C90" s="23" t="s">
        <v>191</v>
      </c>
      <c r="D90" s="23" t="s">
        <v>191</v>
      </c>
      <c r="E90" s="23" t="s">
        <v>315</v>
      </c>
      <c r="F90" s="23" t="s">
        <v>21</v>
      </c>
      <c r="G90" s="24">
        <f t="shared" si="16"/>
        <v>3025388.4897891995</v>
      </c>
      <c r="H90" s="24">
        <f t="shared" si="17"/>
        <v>30253884.897891995</v>
      </c>
      <c r="I90" s="26" t="s">
        <v>318</v>
      </c>
      <c r="J90" s="26" t="s">
        <v>23</v>
      </c>
      <c r="K90" s="26" t="s">
        <v>23</v>
      </c>
      <c r="L90" s="23" t="s">
        <v>34</v>
      </c>
      <c r="M90" s="23" t="s">
        <v>39</v>
      </c>
      <c r="N90" s="23">
        <v>89</v>
      </c>
      <c r="O90" s="23">
        <v>2046.6706059999999</v>
      </c>
      <c r="P90" s="19"/>
    </row>
    <row r="91" spans="1:16" s="23" customFormat="1" ht="22.5" customHeight="1" x14ac:dyDescent="0.2">
      <c r="A91" s="19" t="s">
        <v>192</v>
      </c>
      <c r="B91" s="23" t="s">
        <v>191</v>
      </c>
      <c r="C91" s="23" t="s">
        <v>191</v>
      </c>
      <c r="D91" s="23" t="s">
        <v>191</v>
      </c>
      <c r="E91" s="23" t="s">
        <v>315</v>
      </c>
      <c r="F91" s="23" t="s">
        <v>64</v>
      </c>
      <c r="G91" s="24">
        <f t="shared" si="16"/>
        <v>2074798.2516998001</v>
      </c>
      <c r="H91" s="24">
        <f t="shared" si="17"/>
        <v>20747982.516998</v>
      </c>
      <c r="I91" s="26" t="s">
        <v>318</v>
      </c>
      <c r="J91" s="26" t="s">
        <v>23</v>
      </c>
      <c r="K91" s="26" t="s">
        <v>23</v>
      </c>
      <c r="L91" s="23" t="s">
        <v>34</v>
      </c>
      <c r="M91" s="23" t="s">
        <v>39</v>
      </c>
      <c r="N91" s="23">
        <v>90</v>
      </c>
      <c r="O91" s="23">
        <v>1403.5977889999999</v>
      </c>
      <c r="P91" s="19"/>
    </row>
    <row r="92" spans="1:16" s="23" customFormat="1" ht="22.5" customHeight="1" x14ac:dyDescent="0.2">
      <c r="A92" s="19" t="s">
        <v>193</v>
      </c>
      <c r="B92" s="23" t="s">
        <v>194</v>
      </c>
      <c r="C92" s="23" t="s">
        <v>194</v>
      </c>
      <c r="D92" s="23" t="s">
        <v>194</v>
      </c>
      <c r="E92" s="23" t="s">
        <v>315</v>
      </c>
      <c r="F92" s="23" t="s">
        <v>21</v>
      </c>
      <c r="G92" s="25">
        <v>250000</v>
      </c>
      <c r="H92" s="25">
        <v>2000000</v>
      </c>
      <c r="I92" s="27">
        <v>46023</v>
      </c>
      <c r="J92" s="26" t="s">
        <v>23</v>
      </c>
      <c r="K92" s="26" t="s">
        <v>23</v>
      </c>
      <c r="L92" s="23" t="s">
        <v>34</v>
      </c>
      <c r="M92" s="23" t="s">
        <v>39</v>
      </c>
      <c r="N92" s="23">
        <v>91</v>
      </c>
      <c r="O92" s="23">
        <v>285.595418</v>
      </c>
      <c r="P92" s="19"/>
    </row>
    <row r="93" spans="1:16" s="23" customFormat="1" ht="22.5" customHeight="1" x14ac:dyDescent="0.2">
      <c r="A93" s="19" t="s">
        <v>195</v>
      </c>
      <c r="B93" s="23" t="s">
        <v>196</v>
      </c>
      <c r="C93" s="23" t="s">
        <v>197</v>
      </c>
      <c r="D93" s="23" t="s">
        <v>197</v>
      </c>
      <c r="E93" s="23" t="s">
        <v>315</v>
      </c>
      <c r="F93" s="23" t="s">
        <v>198</v>
      </c>
      <c r="G93" s="25">
        <v>30000</v>
      </c>
      <c r="H93" s="25">
        <v>350000</v>
      </c>
      <c r="I93" s="27">
        <v>45627</v>
      </c>
      <c r="J93" s="26" t="s">
        <v>23</v>
      </c>
      <c r="K93" s="26" t="s">
        <v>23</v>
      </c>
      <c r="L93" s="23" t="s">
        <v>34</v>
      </c>
      <c r="M93" s="23" t="s">
        <v>147</v>
      </c>
      <c r="N93" s="23">
        <v>92</v>
      </c>
      <c r="O93" s="23">
        <v>23744.864142999999</v>
      </c>
      <c r="P93" s="19"/>
    </row>
    <row r="94" spans="1:16" s="23" customFormat="1" ht="22.5" customHeight="1" x14ac:dyDescent="0.2">
      <c r="A94" s="19" t="s">
        <v>199</v>
      </c>
      <c r="B94" s="23" t="s">
        <v>83</v>
      </c>
      <c r="C94" s="23" t="s">
        <v>83</v>
      </c>
      <c r="D94" s="23" t="s">
        <v>83</v>
      </c>
      <c r="E94" s="23" t="s">
        <v>315</v>
      </c>
      <c r="F94" s="23" t="s">
        <v>21</v>
      </c>
      <c r="G94" s="24">
        <f t="shared" ref="G94:G95" si="18">H94*0.1</f>
        <v>532040.06478320004</v>
      </c>
      <c r="H94" s="24">
        <f t="shared" ref="H94:H95" si="19">(O94/1000)*14782000</f>
        <v>5320400.6478320006</v>
      </c>
      <c r="I94" s="26" t="s">
        <v>318</v>
      </c>
      <c r="J94" s="26" t="s">
        <v>23</v>
      </c>
      <c r="K94" s="26" t="s">
        <v>23</v>
      </c>
      <c r="L94" s="23" t="s">
        <v>34</v>
      </c>
      <c r="M94" s="23" t="s">
        <v>24</v>
      </c>
      <c r="N94" s="23">
        <v>93</v>
      </c>
      <c r="O94" s="23">
        <v>359.92427600000002</v>
      </c>
      <c r="P94" s="19"/>
    </row>
    <row r="95" spans="1:16" s="23" customFormat="1" ht="22.5" customHeight="1" x14ac:dyDescent="0.2">
      <c r="A95" s="19" t="s">
        <v>200</v>
      </c>
      <c r="B95" s="23" t="s">
        <v>83</v>
      </c>
      <c r="C95" s="23" t="s">
        <v>83</v>
      </c>
      <c r="D95" s="23" t="s">
        <v>83</v>
      </c>
      <c r="E95" s="23" t="s">
        <v>315</v>
      </c>
      <c r="F95" s="23" t="s">
        <v>21</v>
      </c>
      <c r="G95" s="24">
        <f t="shared" si="18"/>
        <v>2953978.2915476002</v>
      </c>
      <c r="H95" s="24">
        <f t="shared" si="19"/>
        <v>29539782.915476002</v>
      </c>
      <c r="I95" s="26" t="s">
        <v>318</v>
      </c>
      <c r="J95" s="26" t="s">
        <v>23</v>
      </c>
      <c r="K95" s="26" t="s">
        <v>22</v>
      </c>
      <c r="L95" s="23" t="s">
        <v>34</v>
      </c>
      <c r="M95" s="23" t="s">
        <v>24</v>
      </c>
      <c r="N95" s="23">
        <v>94</v>
      </c>
      <c r="O95" s="23">
        <v>1998.3617180000001</v>
      </c>
      <c r="P95" s="19"/>
    </row>
    <row r="96" spans="1:16" s="23" customFormat="1" ht="22.5" customHeight="1" x14ac:dyDescent="0.2">
      <c r="A96" s="19" t="s">
        <v>201</v>
      </c>
      <c r="B96" s="23" t="s">
        <v>202</v>
      </c>
      <c r="C96" s="23" t="s">
        <v>202</v>
      </c>
      <c r="D96" s="23" t="s">
        <v>202</v>
      </c>
      <c r="E96" s="23" t="s">
        <v>315</v>
      </c>
      <c r="F96" s="23" t="s">
        <v>168</v>
      </c>
      <c r="G96" s="25">
        <v>400000</v>
      </c>
      <c r="H96" s="25">
        <v>6400000</v>
      </c>
      <c r="I96" s="26" t="s">
        <v>318</v>
      </c>
      <c r="J96" s="26" t="s">
        <v>23</v>
      </c>
      <c r="K96" s="26" t="s">
        <v>23</v>
      </c>
      <c r="L96" s="23" t="s">
        <v>34</v>
      </c>
      <c r="M96" s="23" t="s">
        <v>39</v>
      </c>
      <c r="N96" s="23">
        <v>95</v>
      </c>
      <c r="O96" s="23">
        <v>1481.1973390000001</v>
      </c>
      <c r="P96" s="19"/>
    </row>
    <row r="97" spans="1:16" s="23" customFormat="1" ht="22.5" customHeight="1" x14ac:dyDescent="0.2">
      <c r="A97" s="19" t="s">
        <v>203</v>
      </c>
      <c r="B97" s="23" t="s">
        <v>204</v>
      </c>
      <c r="C97" s="23" t="s">
        <v>20</v>
      </c>
      <c r="D97" s="23" t="s">
        <v>204</v>
      </c>
      <c r="E97" s="23" t="s">
        <v>315</v>
      </c>
      <c r="F97" s="23" t="s">
        <v>21</v>
      </c>
      <c r="G97" s="24">
        <f t="shared" ref="G97:G98" si="20">H97*0.1</f>
        <v>545354.29348420002</v>
      </c>
      <c r="H97" s="24">
        <f t="shared" ref="H97" si="21">(O97/1000)*14782000</f>
        <v>5453542.9348419998</v>
      </c>
      <c r="I97" s="26" t="s">
        <v>318</v>
      </c>
      <c r="J97" s="26" t="s">
        <v>22</v>
      </c>
      <c r="K97" s="26" t="s">
        <v>23</v>
      </c>
      <c r="L97" s="23" t="s">
        <v>34</v>
      </c>
      <c r="M97" s="23" t="s">
        <v>39</v>
      </c>
      <c r="N97" s="23">
        <v>96</v>
      </c>
      <c r="O97" s="23">
        <v>368.931331</v>
      </c>
      <c r="P97" s="19"/>
    </row>
    <row r="98" spans="1:16" s="23" customFormat="1" ht="22.5" customHeight="1" x14ac:dyDescent="0.2">
      <c r="A98" s="19" t="s">
        <v>205</v>
      </c>
      <c r="B98" s="23" t="s">
        <v>204</v>
      </c>
      <c r="C98" s="23" t="s">
        <v>204</v>
      </c>
      <c r="D98" s="23" t="s">
        <v>204</v>
      </c>
      <c r="E98" s="23" t="s">
        <v>315</v>
      </c>
      <c r="F98" s="23" t="s">
        <v>21</v>
      </c>
      <c r="G98" s="24">
        <f t="shared" si="20"/>
        <v>2346838.7162679997</v>
      </c>
      <c r="H98" s="24">
        <f>(O98/1000)*14782000*10</f>
        <v>23468387.162679996</v>
      </c>
      <c r="I98" s="26" t="s">
        <v>318</v>
      </c>
      <c r="J98" s="26" t="s">
        <v>23</v>
      </c>
      <c r="K98" s="26" t="s">
        <v>23</v>
      </c>
      <c r="L98" s="23" t="s">
        <v>34</v>
      </c>
      <c r="M98" s="23" t="s">
        <v>122</v>
      </c>
      <c r="N98" s="23">
        <v>97</v>
      </c>
      <c r="O98" s="23">
        <v>158.763274</v>
      </c>
      <c r="P98" s="19"/>
    </row>
    <row r="99" spans="1:16" s="23" customFormat="1" ht="22.5" customHeight="1" x14ac:dyDescent="0.2">
      <c r="A99" s="19" t="s">
        <v>206</v>
      </c>
      <c r="B99" s="23" t="s">
        <v>28</v>
      </c>
      <c r="C99" s="23" t="s">
        <v>20</v>
      </c>
      <c r="D99" s="23" t="s">
        <v>20</v>
      </c>
      <c r="E99" s="23" t="s">
        <v>315</v>
      </c>
      <c r="F99" s="23" t="s">
        <v>43</v>
      </c>
      <c r="G99" s="25">
        <v>7800000</v>
      </c>
      <c r="H99" s="25">
        <v>139300000</v>
      </c>
      <c r="I99" s="27">
        <v>45658</v>
      </c>
      <c r="J99" s="26" t="s">
        <v>22</v>
      </c>
      <c r="K99" s="26" t="s">
        <v>23</v>
      </c>
      <c r="L99" s="23" t="s">
        <v>34</v>
      </c>
      <c r="M99" s="23" t="s">
        <v>39</v>
      </c>
      <c r="N99" s="23">
        <v>98</v>
      </c>
      <c r="O99" s="23">
        <v>19790.079164999999</v>
      </c>
      <c r="P99" s="19"/>
    </row>
    <row r="100" spans="1:16" s="23" customFormat="1" ht="22.5" customHeight="1" x14ac:dyDescent="0.2">
      <c r="A100" s="19" t="s">
        <v>210</v>
      </c>
      <c r="B100" s="23" t="s">
        <v>211</v>
      </c>
      <c r="C100" s="23" t="s">
        <v>20</v>
      </c>
      <c r="D100" s="23" t="s">
        <v>20</v>
      </c>
      <c r="E100" s="23" t="s">
        <v>315</v>
      </c>
      <c r="F100" s="23" t="s">
        <v>64</v>
      </c>
      <c r="G100" s="25">
        <v>4200000</v>
      </c>
      <c r="H100" s="25">
        <v>56000000</v>
      </c>
      <c r="I100" s="27">
        <v>45292</v>
      </c>
      <c r="J100" s="26" t="s">
        <v>22</v>
      </c>
      <c r="K100" s="26" t="s">
        <v>23</v>
      </c>
      <c r="L100" s="23" t="s">
        <v>34</v>
      </c>
      <c r="M100" s="23" t="s">
        <v>122</v>
      </c>
      <c r="N100" s="23">
        <v>99</v>
      </c>
      <c r="O100" s="23">
        <v>1538.531843</v>
      </c>
      <c r="P100" s="19"/>
    </row>
    <row r="101" spans="1:16" s="23" customFormat="1" ht="22.5" customHeight="1" x14ac:dyDescent="0.2">
      <c r="A101" s="19" t="s">
        <v>212</v>
      </c>
      <c r="B101" s="23" t="s">
        <v>213</v>
      </c>
      <c r="C101" s="23" t="s">
        <v>20</v>
      </c>
      <c r="D101" s="23" t="s">
        <v>20</v>
      </c>
      <c r="E101" s="23" t="s">
        <v>315</v>
      </c>
      <c r="F101" s="23" t="s">
        <v>121</v>
      </c>
      <c r="G101" s="25">
        <v>0</v>
      </c>
      <c r="H101" s="25">
        <v>50000000</v>
      </c>
      <c r="I101" s="27">
        <v>45048</v>
      </c>
      <c r="J101" s="26" t="s">
        <v>22</v>
      </c>
      <c r="K101" s="26" t="s">
        <v>23</v>
      </c>
      <c r="L101" s="23" t="s">
        <v>34</v>
      </c>
      <c r="M101" s="23" t="s">
        <v>39</v>
      </c>
      <c r="N101" s="23">
        <v>100</v>
      </c>
      <c r="O101" s="23">
        <v>1081.445541</v>
      </c>
      <c r="P101" s="19"/>
    </row>
    <row r="102" spans="1:16" s="23" customFormat="1" ht="22.5" customHeight="1" x14ac:dyDescent="0.2">
      <c r="A102" s="19" t="s">
        <v>214</v>
      </c>
      <c r="B102" s="23" t="s">
        <v>215</v>
      </c>
      <c r="C102" s="23" t="s">
        <v>20</v>
      </c>
      <c r="D102" s="23" t="s">
        <v>20</v>
      </c>
      <c r="E102" s="23" t="s">
        <v>315</v>
      </c>
      <c r="F102" s="23" t="s">
        <v>43</v>
      </c>
      <c r="G102" s="25">
        <v>1563000</v>
      </c>
      <c r="H102" s="25">
        <v>40000000</v>
      </c>
      <c r="I102" s="27">
        <v>45658</v>
      </c>
      <c r="J102" s="26" t="s">
        <v>22</v>
      </c>
      <c r="K102" s="26" t="s">
        <v>23</v>
      </c>
      <c r="L102" s="23" t="s">
        <v>34</v>
      </c>
      <c r="M102" s="23" t="s">
        <v>122</v>
      </c>
      <c r="N102" s="23">
        <v>101</v>
      </c>
      <c r="O102" s="23">
        <v>1311.3316669999999</v>
      </c>
      <c r="P102" s="19"/>
    </row>
    <row r="103" spans="1:16" s="23" customFormat="1" ht="29.25" customHeight="1" x14ac:dyDescent="0.2">
      <c r="A103" s="19" t="s">
        <v>216</v>
      </c>
      <c r="B103" s="23" t="s">
        <v>215</v>
      </c>
      <c r="C103" s="23" t="s">
        <v>20</v>
      </c>
      <c r="D103" s="23" t="s">
        <v>20</v>
      </c>
      <c r="E103" s="23" t="s">
        <v>315</v>
      </c>
      <c r="F103" s="23" t="s">
        <v>121</v>
      </c>
      <c r="G103" s="25">
        <v>0</v>
      </c>
      <c r="H103" s="25">
        <v>55300000</v>
      </c>
      <c r="I103" s="27">
        <v>45292</v>
      </c>
      <c r="J103" s="26" t="s">
        <v>22</v>
      </c>
      <c r="K103" s="26" t="s">
        <v>23</v>
      </c>
      <c r="L103" s="23" t="s">
        <v>34</v>
      </c>
      <c r="M103" s="23" t="s">
        <v>39</v>
      </c>
      <c r="N103" s="23">
        <v>102</v>
      </c>
      <c r="O103" s="23">
        <v>7421.7381930000001</v>
      </c>
      <c r="P103" s="19"/>
    </row>
    <row r="104" spans="1:16" s="23" customFormat="1" ht="28.5" customHeight="1" x14ac:dyDescent="0.2">
      <c r="A104" s="19" t="s">
        <v>217</v>
      </c>
      <c r="B104" s="23" t="s">
        <v>218</v>
      </c>
      <c r="C104" s="23" t="s">
        <v>20</v>
      </c>
      <c r="D104" s="23" t="s">
        <v>20</v>
      </c>
      <c r="E104" s="23" t="s">
        <v>315</v>
      </c>
      <c r="F104" s="23" t="s">
        <v>121</v>
      </c>
      <c r="G104" s="25">
        <v>0</v>
      </c>
      <c r="H104" s="25">
        <v>53500000</v>
      </c>
      <c r="I104" s="27">
        <v>45028</v>
      </c>
      <c r="J104" s="26" t="s">
        <v>22</v>
      </c>
      <c r="K104" s="26" t="s">
        <v>23</v>
      </c>
      <c r="L104" s="23" t="s">
        <v>34</v>
      </c>
      <c r="M104" s="23" t="s">
        <v>39</v>
      </c>
      <c r="N104" s="23">
        <v>103</v>
      </c>
      <c r="O104" s="23">
        <v>8078.3839799999996</v>
      </c>
      <c r="P104" s="19"/>
    </row>
    <row r="105" spans="1:16" s="23" customFormat="1" ht="22.5" customHeight="1" x14ac:dyDescent="0.2">
      <c r="A105" s="19" t="s">
        <v>219</v>
      </c>
      <c r="B105" s="23" t="s">
        <v>135</v>
      </c>
      <c r="C105" s="23" t="s">
        <v>20</v>
      </c>
      <c r="D105" s="23" t="s">
        <v>20</v>
      </c>
      <c r="E105" s="23" t="s">
        <v>315</v>
      </c>
      <c r="F105" s="23" t="s">
        <v>73</v>
      </c>
      <c r="G105" s="25">
        <v>1042000</v>
      </c>
      <c r="H105" s="25">
        <v>4400000</v>
      </c>
      <c r="I105" s="27">
        <v>45292</v>
      </c>
      <c r="J105" s="26" t="s">
        <v>22</v>
      </c>
      <c r="K105" s="26" t="s">
        <v>23</v>
      </c>
      <c r="L105" s="23" t="s">
        <v>34</v>
      </c>
      <c r="M105" s="23" t="s">
        <v>39</v>
      </c>
      <c r="N105" s="23">
        <v>104</v>
      </c>
      <c r="O105" s="23">
        <v>7167.7157660000003</v>
      </c>
      <c r="P105" s="19"/>
    </row>
    <row r="106" spans="1:16" s="23" customFormat="1" ht="22.5" customHeight="1" x14ac:dyDescent="0.2">
      <c r="A106" s="19" t="s">
        <v>220</v>
      </c>
      <c r="B106" s="23" t="s">
        <v>221</v>
      </c>
      <c r="C106" s="23" t="s">
        <v>20</v>
      </c>
      <c r="D106" s="23" t="s">
        <v>20</v>
      </c>
      <c r="E106" s="23" t="s">
        <v>315</v>
      </c>
      <c r="F106" s="23" t="s">
        <v>64</v>
      </c>
      <c r="G106" s="25">
        <v>11000000</v>
      </c>
      <c r="H106" s="25">
        <v>200000000</v>
      </c>
      <c r="I106" s="27">
        <v>45292</v>
      </c>
      <c r="J106" s="26" t="s">
        <v>22</v>
      </c>
      <c r="K106" s="26" t="s">
        <v>23</v>
      </c>
      <c r="L106" s="23" t="s">
        <v>34</v>
      </c>
      <c r="M106" s="23" t="s">
        <v>39</v>
      </c>
      <c r="N106" s="23">
        <v>105</v>
      </c>
      <c r="O106" s="23">
        <v>57479.189920999997</v>
      </c>
      <c r="P106" s="19"/>
    </row>
    <row r="107" spans="1:16" s="23" customFormat="1" ht="22.5" customHeight="1" x14ac:dyDescent="0.2">
      <c r="A107" s="19" t="s">
        <v>222</v>
      </c>
      <c r="B107" s="23" t="s">
        <v>119</v>
      </c>
      <c r="C107" s="23" t="s">
        <v>20</v>
      </c>
      <c r="D107" s="23" t="s">
        <v>20</v>
      </c>
      <c r="E107" s="23" t="s">
        <v>315</v>
      </c>
      <c r="F107" s="23" t="s">
        <v>43</v>
      </c>
      <c r="G107" s="25">
        <v>9826000</v>
      </c>
      <c r="H107" s="25">
        <v>178798000</v>
      </c>
      <c r="I107" s="27">
        <v>45658</v>
      </c>
      <c r="J107" s="26" t="s">
        <v>22</v>
      </c>
      <c r="K107" s="26" t="s">
        <v>23</v>
      </c>
      <c r="L107" s="23" t="s">
        <v>34</v>
      </c>
      <c r="M107" s="23" t="s">
        <v>39</v>
      </c>
      <c r="N107" s="23">
        <v>106</v>
      </c>
      <c r="O107" s="23">
        <v>25337.661323</v>
      </c>
      <c r="P107" s="19"/>
    </row>
    <row r="108" spans="1:16" s="23" customFormat="1" ht="22.5" customHeight="1" x14ac:dyDescent="0.2">
      <c r="A108" s="19" t="s">
        <v>223</v>
      </c>
      <c r="B108" s="23" t="s">
        <v>224</v>
      </c>
      <c r="C108" s="23" t="s">
        <v>20</v>
      </c>
      <c r="D108" s="23" t="s">
        <v>20</v>
      </c>
      <c r="E108" s="23" t="s">
        <v>315</v>
      </c>
      <c r="F108" s="23" t="s">
        <v>43</v>
      </c>
      <c r="G108" s="25">
        <v>0</v>
      </c>
      <c r="H108" s="24">
        <f>(O108/1000)*14782000</f>
        <v>175763968.08472601</v>
      </c>
      <c r="I108" s="26" t="s">
        <v>318</v>
      </c>
      <c r="J108" s="26" t="s">
        <v>22</v>
      </c>
      <c r="K108" s="26" t="s">
        <v>23</v>
      </c>
      <c r="L108" s="23" t="s">
        <v>34</v>
      </c>
      <c r="M108" s="23" t="s">
        <v>39</v>
      </c>
      <c r="N108" s="23">
        <v>107</v>
      </c>
      <c r="O108" s="23">
        <v>11890.405092999999</v>
      </c>
      <c r="P108" s="19"/>
    </row>
    <row r="109" spans="1:16" s="23" customFormat="1" ht="22.5" customHeight="1" x14ac:dyDescent="0.2">
      <c r="A109" s="19" t="s">
        <v>225</v>
      </c>
      <c r="B109" s="23" t="s">
        <v>226</v>
      </c>
      <c r="C109" s="23" t="s">
        <v>20</v>
      </c>
      <c r="D109" s="23" t="s">
        <v>20</v>
      </c>
      <c r="E109" s="23" t="s">
        <v>315</v>
      </c>
      <c r="F109" s="23" t="s">
        <v>64</v>
      </c>
      <c r="G109" s="25">
        <v>1549000</v>
      </c>
      <c r="H109" s="25">
        <v>28189000</v>
      </c>
      <c r="I109" s="27">
        <v>46753</v>
      </c>
      <c r="J109" s="26" t="s">
        <v>22</v>
      </c>
      <c r="K109" s="26" t="s">
        <v>23</v>
      </c>
      <c r="L109" s="23" t="s">
        <v>34</v>
      </c>
      <c r="M109" s="23" t="s">
        <v>39</v>
      </c>
      <c r="N109" s="23">
        <v>108</v>
      </c>
      <c r="O109" s="23">
        <v>5650.0457809999998</v>
      </c>
      <c r="P109" s="19"/>
    </row>
    <row r="110" spans="1:16" s="23" customFormat="1" ht="22.5" customHeight="1" x14ac:dyDescent="0.2">
      <c r="A110" s="19" t="s">
        <v>227</v>
      </c>
      <c r="B110" s="23" t="s">
        <v>228</v>
      </c>
      <c r="C110" s="23" t="s">
        <v>20</v>
      </c>
      <c r="D110" s="23" t="s">
        <v>20</v>
      </c>
      <c r="E110" s="23" t="s">
        <v>315</v>
      </c>
      <c r="F110" s="23" t="s">
        <v>64</v>
      </c>
      <c r="G110" s="25">
        <v>7701000</v>
      </c>
      <c r="H110" s="25">
        <v>140139000</v>
      </c>
      <c r="I110" s="27">
        <v>45292</v>
      </c>
      <c r="J110" s="26" t="s">
        <v>22</v>
      </c>
      <c r="K110" s="26" t="s">
        <v>23</v>
      </c>
      <c r="L110" s="23" t="s">
        <v>34</v>
      </c>
      <c r="M110" s="23" t="s">
        <v>39</v>
      </c>
      <c r="N110" s="23">
        <v>109</v>
      </c>
      <c r="O110" s="23">
        <v>28143.502702000002</v>
      </c>
      <c r="P110" s="19"/>
    </row>
    <row r="111" spans="1:16" s="23" customFormat="1" ht="34.5" customHeight="1" x14ac:dyDescent="0.2">
      <c r="A111" s="19" t="s">
        <v>229</v>
      </c>
      <c r="B111" s="23" t="s">
        <v>230</v>
      </c>
      <c r="C111" s="23" t="s">
        <v>20</v>
      </c>
      <c r="D111" s="23" t="s">
        <v>20</v>
      </c>
      <c r="E111" s="23" t="s">
        <v>315</v>
      </c>
      <c r="F111" s="23" t="s">
        <v>168</v>
      </c>
      <c r="G111" s="25">
        <v>600000</v>
      </c>
      <c r="H111" s="25">
        <v>13600000</v>
      </c>
      <c r="I111" s="27">
        <v>45292</v>
      </c>
      <c r="J111" s="26" t="s">
        <v>22</v>
      </c>
      <c r="K111" s="26" t="s">
        <v>23</v>
      </c>
      <c r="L111" s="23" t="s">
        <v>34</v>
      </c>
      <c r="M111" s="23" t="s">
        <v>39</v>
      </c>
      <c r="N111" s="23">
        <v>110</v>
      </c>
      <c r="O111" s="23">
        <v>1177.433456</v>
      </c>
      <c r="P111" s="19"/>
    </row>
    <row r="112" spans="1:16" s="23" customFormat="1" ht="22.5" customHeight="1" x14ac:dyDescent="0.2">
      <c r="A112" s="19" t="s">
        <v>231</v>
      </c>
      <c r="B112" s="23" t="s">
        <v>232</v>
      </c>
      <c r="C112" s="23" t="s">
        <v>20</v>
      </c>
      <c r="D112" s="23" t="s">
        <v>20</v>
      </c>
      <c r="E112" s="23" t="s">
        <v>315</v>
      </c>
      <c r="F112" s="23" t="s">
        <v>73</v>
      </c>
      <c r="G112" s="25">
        <v>600000</v>
      </c>
      <c r="H112" s="25">
        <v>2000000000</v>
      </c>
      <c r="I112" s="27">
        <v>45292</v>
      </c>
      <c r="J112" s="26" t="s">
        <v>22</v>
      </c>
      <c r="K112" s="26" t="s">
        <v>23</v>
      </c>
      <c r="L112" s="23" t="s">
        <v>34</v>
      </c>
      <c r="M112" s="23" t="s">
        <v>39</v>
      </c>
      <c r="N112" s="23">
        <v>111</v>
      </c>
      <c r="O112" s="23">
        <v>3358.9074049999999</v>
      </c>
      <c r="P112" s="19"/>
    </row>
    <row r="113" spans="1:16" s="23" customFormat="1" ht="22.5" customHeight="1" x14ac:dyDescent="0.2">
      <c r="A113" s="19" t="s">
        <v>233</v>
      </c>
      <c r="B113" s="23" t="s">
        <v>234</v>
      </c>
      <c r="C113" s="23" t="s">
        <v>20</v>
      </c>
      <c r="D113" s="23" t="s">
        <v>20</v>
      </c>
      <c r="E113" s="23" t="s">
        <v>315</v>
      </c>
      <c r="F113" s="23" t="s">
        <v>43</v>
      </c>
      <c r="G113" s="25">
        <v>5500000</v>
      </c>
      <c r="H113" s="25">
        <v>90000000</v>
      </c>
      <c r="I113" s="27">
        <v>45658</v>
      </c>
      <c r="J113" s="26" t="s">
        <v>22</v>
      </c>
      <c r="K113" s="26" t="s">
        <v>23</v>
      </c>
      <c r="L113" s="23" t="s">
        <v>34</v>
      </c>
      <c r="M113" s="23" t="s">
        <v>39</v>
      </c>
      <c r="N113" s="23">
        <v>112</v>
      </c>
      <c r="O113" s="23">
        <v>15348.427819</v>
      </c>
      <c r="P113" s="19"/>
    </row>
    <row r="114" spans="1:16" s="23" customFormat="1" ht="22.5" customHeight="1" x14ac:dyDescent="0.2">
      <c r="A114" s="19" t="s">
        <v>235</v>
      </c>
      <c r="B114" s="23" t="s">
        <v>236</v>
      </c>
      <c r="C114" s="23" t="s">
        <v>20</v>
      </c>
      <c r="D114" s="23" t="s">
        <v>20</v>
      </c>
      <c r="E114" s="23" t="s">
        <v>315</v>
      </c>
      <c r="F114" s="23" t="s">
        <v>73</v>
      </c>
      <c r="G114" s="25">
        <v>0</v>
      </c>
      <c r="H114" s="25">
        <v>2700000</v>
      </c>
      <c r="I114" s="27">
        <v>44927</v>
      </c>
      <c r="J114" s="26" t="s">
        <v>22</v>
      </c>
      <c r="K114" s="26" t="s">
        <v>23</v>
      </c>
      <c r="L114" s="23" t="s">
        <v>34</v>
      </c>
      <c r="M114" s="23" t="s">
        <v>177</v>
      </c>
      <c r="N114" s="23">
        <v>113</v>
      </c>
      <c r="O114" s="23">
        <v>327.40297700000002</v>
      </c>
      <c r="P114" s="19"/>
    </row>
    <row r="115" spans="1:16" s="23" customFormat="1" ht="22.5" customHeight="1" x14ac:dyDescent="0.2">
      <c r="A115" s="19" t="s">
        <v>237</v>
      </c>
      <c r="B115" s="23" t="s">
        <v>238</v>
      </c>
      <c r="C115" s="23" t="s">
        <v>20</v>
      </c>
      <c r="D115" s="23" t="s">
        <v>20</v>
      </c>
      <c r="E115" s="23" t="s">
        <v>315</v>
      </c>
      <c r="F115" s="23" t="s">
        <v>73</v>
      </c>
      <c r="G115" s="25">
        <v>4000000</v>
      </c>
      <c r="H115" s="25">
        <v>140000000</v>
      </c>
      <c r="I115" s="27">
        <v>46023</v>
      </c>
      <c r="J115" s="26" t="s">
        <v>22</v>
      </c>
      <c r="K115" s="26" t="s">
        <v>23</v>
      </c>
      <c r="L115" s="23" t="s">
        <v>34</v>
      </c>
      <c r="M115" s="23" t="s">
        <v>39</v>
      </c>
      <c r="N115" s="23">
        <v>114</v>
      </c>
      <c r="O115" s="23">
        <v>13614.563341999999</v>
      </c>
      <c r="P115" s="19"/>
    </row>
    <row r="116" spans="1:16" s="23" customFormat="1" ht="22.5" customHeight="1" x14ac:dyDescent="0.2">
      <c r="A116" s="19" t="s">
        <v>239</v>
      </c>
      <c r="B116" s="23" t="s">
        <v>240</v>
      </c>
      <c r="C116" s="23" t="s">
        <v>20</v>
      </c>
      <c r="D116" s="23" t="s">
        <v>20</v>
      </c>
      <c r="E116" s="23" t="s">
        <v>315</v>
      </c>
      <c r="F116" s="23" t="s">
        <v>21</v>
      </c>
      <c r="G116" s="25">
        <v>0</v>
      </c>
      <c r="H116" s="24">
        <f t="shared" ref="H116:H117" si="22">(O116/1000)*14782000</f>
        <v>66719761.910383999</v>
      </c>
      <c r="I116" s="26" t="s">
        <v>318</v>
      </c>
      <c r="J116" s="26" t="s">
        <v>22</v>
      </c>
      <c r="K116" s="26" t="s">
        <v>23</v>
      </c>
      <c r="L116" s="23" t="s">
        <v>34</v>
      </c>
      <c r="M116" s="23" t="s">
        <v>39</v>
      </c>
      <c r="N116" s="23">
        <v>115</v>
      </c>
      <c r="O116" s="23">
        <v>4513.5815119999997</v>
      </c>
      <c r="P116" s="19"/>
    </row>
    <row r="117" spans="1:16" s="23" customFormat="1" ht="22.5" customHeight="1" x14ac:dyDescent="0.2">
      <c r="A117" s="19" t="s">
        <v>241</v>
      </c>
      <c r="B117" s="23" t="s">
        <v>242</v>
      </c>
      <c r="C117" s="23" t="s">
        <v>20</v>
      </c>
      <c r="D117" s="23" t="s">
        <v>20</v>
      </c>
      <c r="E117" s="23" t="s">
        <v>315</v>
      </c>
      <c r="F117" s="23" t="s">
        <v>21</v>
      </c>
      <c r="G117" s="25">
        <v>0</v>
      </c>
      <c r="H117" s="24">
        <f t="shared" si="22"/>
        <v>478599413.04515004</v>
      </c>
      <c r="I117" s="26" t="s">
        <v>318</v>
      </c>
      <c r="J117" s="26" t="s">
        <v>22</v>
      </c>
      <c r="K117" s="26" t="s">
        <v>23</v>
      </c>
      <c r="L117" s="23" t="s">
        <v>34</v>
      </c>
      <c r="M117" s="23" t="s">
        <v>39</v>
      </c>
      <c r="N117" s="23">
        <v>116</v>
      </c>
      <c r="O117" s="23">
        <v>32377.175824999998</v>
      </c>
      <c r="P117" s="19"/>
    </row>
    <row r="118" spans="1:16" s="23" customFormat="1" ht="22.5" customHeight="1" x14ac:dyDescent="0.2">
      <c r="A118" s="19" t="s">
        <v>243</v>
      </c>
      <c r="B118" s="23" t="s">
        <v>244</v>
      </c>
      <c r="C118" s="23" t="s">
        <v>20</v>
      </c>
      <c r="D118" s="23" t="s">
        <v>20</v>
      </c>
      <c r="E118" s="23" t="s">
        <v>315</v>
      </c>
      <c r="F118" s="23" t="s">
        <v>64</v>
      </c>
      <c r="G118" s="25">
        <v>15000000</v>
      </c>
      <c r="H118" s="25">
        <v>500000</v>
      </c>
      <c r="I118" s="27">
        <v>46388</v>
      </c>
      <c r="J118" s="26" t="s">
        <v>23</v>
      </c>
      <c r="K118" s="26" t="s">
        <v>22</v>
      </c>
      <c r="L118" s="23" t="s">
        <v>34</v>
      </c>
      <c r="M118" s="23" t="s">
        <v>39</v>
      </c>
      <c r="N118" s="23">
        <v>117</v>
      </c>
      <c r="O118" s="23">
        <v>24088.740414</v>
      </c>
      <c r="P118" s="19"/>
    </row>
    <row r="119" spans="1:16" s="23" customFormat="1" ht="22.5" customHeight="1" x14ac:dyDescent="0.2">
      <c r="A119" s="19" t="s">
        <v>245</v>
      </c>
      <c r="B119" s="23" t="s">
        <v>246</v>
      </c>
      <c r="C119" s="23" t="s">
        <v>20</v>
      </c>
      <c r="D119" s="23" t="s">
        <v>20</v>
      </c>
      <c r="E119" s="23" t="s">
        <v>315</v>
      </c>
      <c r="F119" s="23" t="s">
        <v>73</v>
      </c>
      <c r="G119" s="24">
        <f>H119*0.1</f>
        <v>124760.28842620003</v>
      </c>
      <c r="H119" s="24">
        <f>(O119/1000)*14782000</f>
        <v>1247602.8842620002</v>
      </c>
      <c r="I119" s="26" t="s">
        <v>318</v>
      </c>
      <c r="J119" s="26" t="s">
        <v>23</v>
      </c>
      <c r="K119" s="26" t="s">
        <v>247</v>
      </c>
      <c r="L119" s="23" t="s">
        <v>34</v>
      </c>
      <c r="M119" s="23" t="s">
        <v>39</v>
      </c>
      <c r="N119" s="23">
        <v>118</v>
      </c>
      <c r="O119" s="23">
        <v>84.400141000000005</v>
      </c>
      <c r="P119" s="19"/>
    </row>
    <row r="120" spans="1:16" s="23" customFormat="1" ht="22.5" customHeight="1" x14ac:dyDescent="0.2">
      <c r="A120" s="19" t="s">
        <v>248</v>
      </c>
      <c r="B120" s="23" t="s">
        <v>204</v>
      </c>
      <c r="C120" s="23" t="s">
        <v>20</v>
      </c>
      <c r="D120" s="23" t="s">
        <v>20</v>
      </c>
      <c r="E120" s="23" t="s">
        <v>315</v>
      </c>
      <c r="F120" s="23" t="s">
        <v>21</v>
      </c>
      <c r="G120" s="25">
        <v>1000000</v>
      </c>
      <c r="H120" s="25">
        <v>48500000</v>
      </c>
      <c r="I120" s="27">
        <v>45658</v>
      </c>
      <c r="J120" s="26" t="s">
        <v>23</v>
      </c>
      <c r="K120" s="26" t="s">
        <v>22</v>
      </c>
      <c r="L120" s="23" t="s">
        <v>34</v>
      </c>
      <c r="M120" s="23" t="s">
        <v>39</v>
      </c>
      <c r="N120" s="23">
        <v>119</v>
      </c>
      <c r="O120" s="23">
        <v>11300.414456</v>
      </c>
      <c r="P120" s="19"/>
    </row>
    <row r="121" spans="1:16" s="23" customFormat="1" ht="22.5" customHeight="1" x14ac:dyDescent="0.2">
      <c r="A121" s="19" t="s">
        <v>249</v>
      </c>
      <c r="B121" s="23" t="s">
        <v>250</v>
      </c>
      <c r="C121" s="23" t="s">
        <v>20</v>
      </c>
      <c r="D121" s="23" t="s">
        <v>20</v>
      </c>
      <c r="E121" s="23" t="s">
        <v>315</v>
      </c>
      <c r="F121" s="23" t="s">
        <v>43</v>
      </c>
      <c r="G121" s="24">
        <f t="shared" ref="G121:G122" si="23">H121*0.1</f>
        <v>28266096.988222405</v>
      </c>
      <c r="H121" s="24">
        <f t="shared" ref="H121:H122" si="24">(O121/1000)*14782000</f>
        <v>282660969.88222402</v>
      </c>
      <c r="I121" s="26" t="s">
        <v>318</v>
      </c>
      <c r="J121" s="26" t="s">
        <v>23</v>
      </c>
      <c r="K121" s="26" t="s">
        <v>22</v>
      </c>
      <c r="L121" s="23" t="s">
        <v>34</v>
      </c>
      <c r="M121" s="23" t="s">
        <v>39</v>
      </c>
      <c r="N121" s="23">
        <v>120</v>
      </c>
      <c r="O121" s="23">
        <v>19121.970632</v>
      </c>
      <c r="P121" s="19"/>
    </row>
    <row r="122" spans="1:16" s="23" customFormat="1" ht="22.5" customHeight="1" x14ac:dyDescent="0.2">
      <c r="A122" s="19" t="s">
        <v>251</v>
      </c>
      <c r="B122" s="23" t="s">
        <v>252</v>
      </c>
      <c r="C122" s="23" t="s">
        <v>20</v>
      </c>
      <c r="D122" s="23" t="s">
        <v>20</v>
      </c>
      <c r="E122" s="23" t="s">
        <v>315</v>
      </c>
      <c r="F122" s="23" t="s">
        <v>21</v>
      </c>
      <c r="G122" s="24">
        <f t="shared" si="23"/>
        <v>91994899.491699412</v>
      </c>
      <c r="H122" s="24">
        <f t="shared" si="24"/>
        <v>919948994.91699409</v>
      </c>
      <c r="I122" s="26" t="s">
        <v>318</v>
      </c>
      <c r="J122" s="26" t="s">
        <v>23</v>
      </c>
      <c r="K122" s="26" t="s">
        <v>22</v>
      </c>
      <c r="L122" s="23" t="s">
        <v>34</v>
      </c>
      <c r="M122" s="23" t="s">
        <v>39</v>
      </c>
      <c r="N122" s="23">
        <v>121</v>
      </c>
      <c r="O122" s="23">
        <v>62234.406367000003</v>
      </c>
      <c r="P122" s="19"/>
    </row>
    <row r="123" spans="1:16" s="23" customFormat="1" ht="22.5" customHeight="1" x14ac:dyDescent="0.2">
      <c r="A123" s="19" t="s">
        <v>253</v>
      </c>
      <c r="B123" s="23" t="s">
        <v>228</v>
      </c>
      <c r="C123" s="23" t="s">
        <v>20</v>
      </c>
      <c r="D123" s="23" t="s">
        <v>20</v>
      </c>
      <c r="E123" s="23" t="s">
        <v>315</v>
      </c>
      <c r="F123" s="23" t="s">
        <v>43</v>
      </c>
      <c r="G123" s="25">
        <v>6462000</v>
      </c>
      <c r="H123" s="25">
        <v>117588000</v>
      </c>
      <c r="I123" s="27">
        <v>45658</v>
      </c>
      <c r="J123" s="26" t="s">
        <v>22</v>
      </c>
      <c r="K123" s="26" t="s">
        <v>23</v>
      </c>
      <c r="L123" s="23" t="s">
        <v>34</v>
      </c>
      <c r="M123" s="23" t="s">
        <v>39</v>
      </c>
      <c r="N123" s="23">
        <v>122</v>
      </c>
      <c r="O123" s="23">
        <v>22203.217863999998</v>
      </c>
      <c r="P123" s="19"/>
    </row>
    <row r="124" spans="1:16" s="23" customFormat="1" ht="22.5" customHeight="1" x14ac:dyDescent="0.2">
      <c r="A124" s="19" t="s">
        <v>254</v>
      </c>
      <c r="B124" s="23" t="s">
        <v>255</v>
      </c>
      <c r="C124" s="23" t="s">
        <v>20</v>
      </c>
      <c r="D124" s="23" t="s">
        <v>20</v>
      </c>
      <c r="E124" s="23" t="s">
        <v>315</v>
      </c>
      <c r="F124" s="23" t="s">
        <v>73</v>
      </c>
      <c r="G124" s="24">
        <f t="shared" ref="G124:G125" si="25">H124*0.1</f>
        <v>3656135.1644499996</v>
      </c>
      <c r="H124" s="24">
        <f t="shared" ref="H124" si="26">(O124/1000)*14782000</f>
        <v>36561351.644499995</v>
      </c>
      <c r="I124" s="27">
        <v>45658</v>
      </c>
      <c r="J124" s="26" t="s">
        <v>22</v>
      </c>
      <c r="K124" s="26" t="s">
        <v>23</v>
      </c>
      <c r="L124" s="23" t="s">
        <v>34</v>
      </c>
      <c r="M124" s="23" t="s">
        <v>39</v>
      </c>
      <c r="N124" s="23">
        <v>123</v>
      </c>
      <c r="O124" s="23">
        <v>2473.3697499999998</v>
      </c>
      <c r="P124" s="19"/>
    </row>
    <row r="125" spans="1:16" s="23" customFormat="1" ht="22.5" customHeight="1" x14ac:dyDescent="0.2">
      <c r="A125" s="19" t="s">
        <v>256</v>
      </c>
      <c r="B125" s="23" t="s">
        <v>257</v>
      </c>
      <c r="C125" s="23" t="s">
        <v>20</v>
      </c>
      <c r="D125" s="23" t="s">
        <v>20</v>
      </c>
      <c r="E125" s="23" t="s">
        <v>315</v>
      </c>
      <c r="F125" s="23" t="s">
        <v>21</v>
      </c>
      <c r="G125" s="24">
        <f t="shared" si="25"/>
        <v>51718.598931629997</v>
      </c>
      <c r="H125" s="24">
        <f>(O125/1000)*5100</f>
        <v>517185.98931629997</v>
      </c>
      <c r="I125" s="26" t="s">
        <v>318</v>
      </c>
      <c r="J125" s="26" t="s">
        <v>22</v>
      </c>
      <c r="K125" s="26" t="s">
        <v>23</v>
      </c>
      <c r="L125" s="23" t="s">
        <v>316</v>
      </c>
      <c r="M125" s="23" t="s">
        <v>147</v>
      </c>
      <c r="N125" s="23">
        <v>124</v>
      </c>
      <c r="O125" s="23">
        <v>101409.017513</v>
      </c>
      <c r="P125" s="19"/>
    </row>
    <row r="126" spans="1:16" s="23" customFormat="1" ht="22.5" customHeight="1" x14ac:dyDescent="0.2">
      <c r="A126" s="19" t="s">
        <v>258</v>
      </c>
      <c r="B126" s="23" t="s">
        <v>26</v>
      </c>
      <c r="C126" s="23" t="s">
        <v>20</v>
      </c>
      <c r="D126" s="23" t="s">
        <v>20</v>
      </c>
      <c r="E126" s="23" t="s">
        <v>315</v>
      </c>
      <c r="F126" s="23" t="s">
        <v>43</v>
      </c>
      <c r="G126" s="25">
        <v>80000</v>
      </c>
      <c r="H126" s="24">
        <f>(O126/1000)*5100</f>
        <v>252402.28529760003</v>
      </c>
      <c r="I126" s="27">
        <v>45292</v>
      </c>
      <c r="J126" s="26" t="s">
        <v>22</v>
      </c>
      <c r="K126" s="26" t="s">
        <v>23</v>
      </c>
      <c r="L126" s="23" t="s">
        <v>316</v>
      </c>
      <c r="M126" s="23" t="s">
        <v>147</v>
      </c>
      <c r="N126" s="23">
        <v>125</v>
      </c>
      <c r="O126" s="23">
        <v>49490.644176000002</v>
      </c>
      <c r="P126" s="19"/>
    </row>
    <row r="127" spans="1:16" s="23" customFormat="1" ht="22.5" customHeight="1" x14ac:dyDescent="0.2">
      <c r="A127" s="19" t="s">
        <v>259</v>
      </c>
      <c r="B127" s="23" t="s">
        <v>260</v>
      </c>
      <c r="C127" s="23" t="s">
        <v>20</v>
      </c>
      <c r="D127" s="23" t="s">
        <v>20</v>
      </c>
      <c r="E127" s="23" t="s">
        <v>315</v>
      </c>
      <c r="F127" s="23" t="s">
        <v>43</v>
      </c>
      <c r="G127" s="25">
        <v>7000000</v>
      </c>
      <c r="H127" s="25">
        <v>123000000</v>
      </c>
      <c r="I127" s="27">
        <v>45658</v>
      </c>
      <c r="J127" s="26" t="s">
        <v>22</v>
      </c>
      <c r="K127" s="26" t="s">
        <v>23</v>
      </c>
      <c r="L127" s="23" t="s">
        <v>34</v>
      </c>
      <c r="M127" s="23" t="s">
        <v>39</v>
      </c>
      <c r="N127" s="23">
        <v>126</v>
      </c>
      <c r="O127" s="23">
        <v>17859.129905000002</v>
      </c>
      <c r="P127" s="19"/>
    </row>
    <row r="128" spans="1:16" s="23" customFormat="1" ht="51" x14ac:dyDescent="0.2">
      <c r="A128" s="19" t="s">
        <v>261</v>
      </c>
      <c r="B128" s="23" t="s">
        <v>262</v>
      </c>
      <c r="C128" s="23" t="s">
        <v>262</v>
      </c>
      <c r="D128" s="23" t="s">
        <v>262</v>
      </c>
      <c r="E128" s="23" t="s">
        <v>315</v>
      </c>
      <c r="F128" s="23" t="s">
        <v>21</v>
      </c>
      <c r="G128" s="24">
        <f t="shared" ref="G128:G149" si="27">H128*0.1</f>
        <v>5510730.1410212005</v>
      </c>
      <c r="H128" s="24">
        <f t="shared" ref="H128:H149" si="28">(O128/1000)*14782000</f>
        <v>55107301.410212003</v>
      </c>
      <c r="I128" s="26" t="s">
        <v>318</v>
      </c>
      <c r="J128" s="26" t="s">
        <v>23</v>
      </c>
      <c r="K128" s="26" t="s">
        <v>23</v>
      </c>
      <c r="L128" s="23" t="s">
        <v>34</v>
      </c>
      <c r="M128" s="23" t="s">
        <v>39</v>
      </c>
      <c r="N128" s="23">
        <v>127</v>
      </c>
      <c r="O128" s="23">
        <v>3728.0003660000002</v>
      </c>
      <c r="P128" s="19" t="s">
        <v>263</v>
      </c>
    </row>
    <row r="129" spans="1:16" s="23" customFormat="1" ht="25.5" x14ac:dyDescent="0.2">
      <c r="A129" s="19" t="s">
        <v>264</v>
      </c>
      <c r="B129" s="23" t="s">
        <v>204</v>
      </c>
      <c r="C129" s="23" t="s">
        <v>20</v>
      </c>
      <c r="D129" s="23" t="s">
        <v>265</v>
      </c>
      <c r="E129" s="23" t="s">
        <v>315</v>
      </c>
      <c r="F129" s="23" t="s">
        <v>21</v>
      </c>
      <c r="G129" s="24">
        <f t="shared" si="27"/>
        <v>12530099.339487402</v>
      </c>
      <c r="H129" s="24">
        <f t="shared" si="28"/>
        <v>125300993.39487401</v>
      </c>
      <c r="I129" s="26" t="s">
        <v>318</v>
      </c>
      <c r="J129" s="26" t="s">
        <v>22</v>
      </c>
      <c r="K129" s="26" t="s">
        <v>23</v>
      </c>
      <c r="L129" s="23" t="s">
        <v>34</v>
      </c>
      <c r="M129" s="23" t="s">
        <v>39</v>
      </c>
      <c r="N129" s="23">
        <v>128</v>
      </c>
      <c r="O129" s="23">
        <v>8476.5927069999998</v>
      </c>
      <c r="P129" s="19" t="s">
        <v>266</v>
      </c>
    </row>
    <row r="130" spans="1:16" s="23" customFormat="1" ht="22.5" customHeight="1" x14ac:dyDescent="0.2">
      <c r="A130" s="19" t="s">
        <v>267</v>
      </c>
      <c r="B130" s="23" t="s">
        <v>82</v>
      </c>
      <c r="C130" s="23" t="s">
        <v>82</v>
      </c>
      <c r="D130" s="23" t="s">
        <v>82</v>
      </c>
      <c r="E130" s="23" t="s">
        <v>315</v>
      </c>
      <c r="F130" s="23" t="s">
        <v>21</v>
      </c>
      <c r="G130" s="24">
        <f t="shared" si="27"/>
        <v>15032051.4782952</v>
      </c>
      <c r="H130" s="24">
        <f t="shared" si="28"/>
        <v>150320514.78295198</v>
      </c>
      <c r="I130" s="26" t="s">
        <v>318</v>
      </c>
      <c r="J130" s="26" t="s">
        <v>23</v>
      </c>
      <c r="K130" s="26" t="s">
        <v>23</v>
      </c>
      <c r="L130" s="23" t="s">
        <v>34</v>
      </c>
      <c r="M130" s="23" t="s">
        <v>39</v>
      </c>
      <c r="N130" s="23">
        <v>129</v>
      </c>
      <c r="O130" s="23">
        <v>10169.159436</v>
      </c>
      <c r="P130" s="19"/>
    </row>
    <row r="131" spans="1:16" s="23" customFormat="1" ht="22.5" customHeight="1" x14ac:dyDescent="0.2">
      <c r="A131" s="19" t="s">
        <v>268</v>
      </c>
      <c r="B131" s="23" t="s">
        <v>269</v>
      </c>
      <c r="C131" s="23" t="s">
        <v>20</v>
      </c>
      <c r="D131" s="23" t="s">
        <v>269</v>
      </c>
      <c r="E131" s="23" t="s">
        <v>315</v>
      </c>
      <c r="F131" s="23" t="s">
        <v>21</v>
      </c>
      <c r="G131" s="24">
        <f t="shared" si="27"/>
        <v>3459390.0511833997</v>
      </c>
      <c r="H131" s="24">
        <f t="shared" si="28"/>
        <v>34593900.511833996</v>
      </c>
      <c r="I131" s="26" t="s">
        <v>318</v>
      </c>
      <c r="J131" s="26" t="s">
        <v>22</v>
      </c>
      <c r="K131" s="26" t="s">
        <v>23</v>
      </c>
      <c r="L131" s="23" t="s">
        <v>34</v>
      </c>
      <c r="M131" s="23" t="s">
        <v>39</v>
      </c>
      <c r="N131" s="23">
        <v>130</v>
      </c>
      <c r="O131" s="23">
        <v>2340.2719870000001</v>
      </c>
      <c r="P131" s="19"/>
    </row>
    <row r="132" spans="1:16" s="23" customFormat="1" ht="25.5" x14ac:dyDescent="0.2">
      <c r="A132" s="19" t="s">
        <v>270</v>
      </c>
      <c r="B132" s="23" t="s">
        <v>271</v>
      </c>
      <c r="C132" s="23" t="s">
        <v>271</v>
      </c>
      <c r="D132" s="23" t="s">
        <v>271</v>
      </c>
      <c r="E132" s="23" t="s">
        <v>315</v>
      </c>
      <c r="F132" s="23" t="s">
        <v>21</v>
      </c>
      <c r="G132" s="24">
        <f t="shared" si="27"/>
        <v>4485073.7021941999</v>
      </c>
      <c r="H132" s="24">
        <f t="shared" si="28"/>
        <v>44850737.021941997</v>
      </c>
      <c r="I132" s="26" t="s">
        <v>318</v>
      </c>
      <c r="J132" s="26" t="s">
        <v>23</v>
      </c>
      <c r="K132" s="26" t="s">
        <v>23</v>
      </c>
      <c r="L132" s="23" t="s">
        <v>34</v>
      </c>
      <c r="M132" s="23" t="s">
        <v>39</v>
      </c>
      <c r="N132" s="23">
        <v>131</v>
      </c>
      <c r="O132" s="23">
        <v>3034.1453809999998</v>
      </c>
      <c r="P132" s="19" t="s">
        <v>272</v>
      </c>
    </row>
    <row r="133" spans="1:16" s="23" customFormat="1" ht="25.5" x14ac:dyDescent="0.2">
      <c r="A133" s="19" t="s">
        <v>273</v>
      </c>
      <c r="B133" s="23" t="s">
        <v>274</v>
      </c>
      <c r="C133" s="23" t="s">
        <v>274</v>
      </c>
      <c r="D133" s="23" t="s">
        <v>274</v>
      </c>
      <c r="E133" s="23" t="s">
        <v>315</v>
      </c>
      <c r="F133" s="23" t="s">
        <v>21</v>
      </c>
      <c r="G133" s="24">
        <f t="shared" si="27"/>
        <v>3170617.8452498005</v>
      </c>
      <c r="H133" s="24">
        <f t="shared" si="28"/>
        <v>31706178.452498004</v>
      </c>
      <c r="I133" s="26" t="s">
        <v>318</v>
      </c>
      <c r="J133" s="26" t="s">
        <v>23</v>
      </c>
      <c r="K133" s="26" t="s">
        <v>23</v>
      </c>
      <c r="L133" s="23" t="s">
        <v>34</v>
      </c>
      <c r="M133" s="23" t="s">
        <v>39</v>
      </c>
      <c r="N133" s="23">
        <v>132</v>
      </c>
      <c r="O133" s="23">
        <v>2144.9180390000001</v>
      </c>
      <c r="P133" s="19" t="s">
        <v>275</v>
      </c>
    </row>
    <row r="134" spans="1:16" s="23" customFormat="1" ht="22.5" customHeight="1" x14ac:dyDescent="0.2">
      <c r="A134" s="19" t="s">
        <v>276</v>
      </c>
      <c r="B134" s="23" t="s">
        <v>277</v>
      </c>
      <c r="C134" s="23" t="s">
        <v>277</v>
      </c>
      <c r="D134" s="23" t="s">
        <v>277</v>
      </c>
      <c r="E134" s="23" t="s">
        <v>315</v>
      </c>
      <c r="F134" s="23" t="s">
        <v>21</v>
      </c>
      <c r="G134" s="24">
        <f t="shared" si="27"/>
        <v>2037685.2276852001</v>
      </c>
      <c r="H134" s="24">
        <f t="shared" si="28"/>
        <v>20376852.276852001</v>
      </c>
      <c r="I134" s="26" t="s">
        <v>318</v>
      </c>
      <c r="J134" s="26" t="s">
        <v>23</v>
      </c>
      <c r="K134" s="26" t="s">
        <v>23</v>
      </c>
      <c r="L134" s="23" t="s">
        <v>34</v>
      </c>
      <c r="M134" s="23" t="s">
        <v>39</v>
      </c>
      <c r="N134" s="23">
        <v>133</v>
      </c>
      <c r="O134" s="23">
        <v>1378.490886</v>
      </c>
      <c r="P134" s="19" t="s">
        <v>278</v>
      </c>
    </row>
    <row r="135" spans="1:16" s="23" customFormat="1" ht="22.5" customHeight="1" x14ac:dyDescent="0.2">
      <c r="A135" s="19" t="s">
        <v>279</v>
      </c>
      <c r="B135" s="23" t="s">
        <v>20</v>
      </c>
      <c r="C135" s="23" t="s">
        <v>20</v>
      </c>
      <c r="D135" s="23" t="s">
        <v>20</v>
      </c>
      <c r="E135" s="23" t="s">
        <v>315</v>
      </c>
      <c r="F135" s="23" t="s">
        <v>21</v>
      </c>
      <c r="G135" s="24">
        <f t="shared" si="27"/>
        <v>46622146.800535798</v>
      </c>
      <c r="H135" s="24">
        <f t="shared" si="28"/>
        <v>466221468.00535798</v>
      </c>
      <c r="I135" s="26" t="s">
        <v>318</v>
      </c>
      <c r="J135" s="26" t="s">
        <v>23</v>
      </c>
      <c r="K135" s="26" t="s">
        <v>22</v>
      </c>
      <c r="L135" s="23" t="s">
        <v>34</v>
      </c>
      <c r="M135" s="23" t="s">
        <v>39</v>
      </c>
      <c r="N135" s="23">
        <v>134</v>
      </c>
      <c r="O135" s="23">
        <v>31539.809769</v>
      </c>
      <c r="P135" s="19" t="s">
        <v>280</v>
      </c>
    </row>
    <row r="136" spans="1:16" s="23" customFormat="1" ht="22.5" customHeight="1" x14ac:dyDescent="0.2">
      <c r="A136" s="19" t="s">
        <v>281</v>
      </c>
      <c r="B136" s="23" t="s">
        <v>20</v>
      </c>
      <c r="C136" s="23" t="s">
        <v>20</v>
      </c>
      <c r="D136" s="23" t="s">
        <v>20</v>
      </c>
      <c r="E136" s="23" t="s">
        <v>315</v>
      </c>
      <c r="F136" s="23" t="s">
        <v>21</v>
      </c>
      <c r="G136" s="24">
        <f t="shared" si="27"/>
        <v>74227358.397328407</v>
      </c>
      <c r="H136" s="24">
        <f t="shared" si="28"/>
        <v>742273583.97328401</v>
      </c>
      <c r="I136" s="26" t="s">
        <v>318</v>
      </c>
      <c r="J136" s="26" t="s">
        <v>23</v>
      </c>
      <c r="K136" s="26" t="s">
        <v>22</v>
      </c>
      <c r="L136" s="23" t="s">
        <v>34</v>
      </c>
      <c r="M136" s="23" t="s">
        <v>39</v>
      </c>
      <c r="N136" s="23">
        <v>135</v>
      </c>
      <c r="O136" s="23">
        <v>50214.692461999999</v>
      </c>
      <c r="P136" s="19" t="s">
        <v>280</v>
      </c>
    </row>
    <row r="137" spans="1:16" s="23" customFormat="1" ht="25.5" x14ac:dyDescent="0.2">
      <c r="A137" s="19" t="s">
        <v>282</v>
      </c>
      <c r="B137" s="23" t="s">
        <v>283</v>
      </c>
      <c r="C137" s="23" t="s">
        <v>284</v>
      </c>
      <c r="D137" s="23" t="s">
        <v>284</v>
      </c>
      <c r="E137" s="23" t="s">
        <v>315</v>
      </c>
      <c r="F137" s="23" t="s">
        <v>21</v>
      </c>
      <c r="G137" s="24">
        <f t="shared" si="27"/>
        <v>7130641.0671033999</v>
      </c>
      <c r="H137" s="24">
        <f t="shared" si="28"/>
        <v>71306410.671033993</v>
      </c>
      <c r="I137" s="26" t="s">
        <v>318</v>
      </c>
      <c r="J137" s="26" t="s">
        <v>23</v>
      </c>
      <c r="K137" s="26" t="s">
        <v>23</v>
      </c>
      <c r="L137" s="23" t="s">
        <v>34</v>
      </c>
      <c r="M137" s="23" t="s">
        <v>39</v>
      </c>
      <c r="N137" s="23">
        <v>136</v>
      </c>
      <c r="O137" s="23">
        <v>4823.8675869999997</v>
      </c>
      <c r="P137" s="19" t="s">
        <v>285</v>
      </c>
    </row>
    <row r="138" spans="1:16" s="23" customFormat="1" ht="22.5" customHeight="1" x14ac:dyDescent="0.2">
      <c r="A138" s="19" t="s">
        <v>286</v>
      </c>
      <c r="B138" s="23" t="s">
        <v>287</v>
      </c>
      <c r="C138" s="23" t="s">
        <v>287</v>
      </c>
      <c r="D138" s="23" t="s">
        <v>287</v>
      </c>
      <c r="E138" s="23" t="s">
        <v>315</v>
      </c>
      <c r="F138" s="23" t="s">
        <v>21</v>
      </c>
      <c r="G138" s="24">
        <f t="shared" si="27"/>
        <v>30263770.820112199</v>
      </c>
      <c r="H138" s="24">
        <f t="shared" si="28"/>
        <v>302637708.20112199</v>
      </c>
      <c r="I138" s="26" t="s">
        <v>318</v>
      </c>
      <c r="J138" s="26" t="s">
        <v>23</v>
      </c>
      <c r="K138" s="26" t="s">
        <v>23</v>
      </c>
      <c r="L138" s="23" t="s">
        <v>34</v>
      </c>
      <c r="M138" s="23" t="s">
        <v>39</v>
      </c>
      <c r="N138" s="23">
        <v>137</v>
      </c>
      <c r="O138" s="23">
        <v>20473.393871</v>
      </c>
      <c r="P138" s="19" t="s">
        <v>288</v>
      </c>
    </row>
    <row r="139" spans="1:16" s="23" customFormat="1" ht="51" x14ac:dyDescent="0.2">
      <c r="A139" s="19" t="s">
        <v>289</v>
      </c>
      <c r="B139" s="23" t="s">
        <v>290</v>
      </c>
      <c r="C139" s="23" t="s">
        <v>290</v>
      </c>
      <c r="D139" s="23" t="s">
        <v>290</v>
      </c>
      <c r="E139" s="23" t="s">
        <v>315</v>
      </c>
      <c r="F139" s="23" t="s">
        <v>21</v>
      </c>
      <c r="G139" s="24">
        <f t="shared" si="27"/>
        <v>93838124.681587994</v>
      </c>
      <c r="H139" s="24">
        <f t="shared" si="28"/>
        <v>938381246.81587994</v>
      </c>
      <c r="I139" s="26" t="s">
        <v>318</v>
      </c>
      <c r="J139" s="26" t="s">
        <v>23</v>
      </c>
      <c r="K139" s="26" t="s">
        <v>23</v>
      </c>
      <c r="L139" s="23" t="s">
        <v>34</v>
      </c>
      <c r="M139" s="23" t="s">
        <v>39</v>
      </c>
      <c r="N139" s="23">
        <v>138</v>
      </c>
      <c r="O139" s="23">
        <v>63481.34534</v>
      </c>
      <c r="P139" s="19" t="s">
        <v>291</v>
      </c>
    </row>
    <row r="140" spans="1:16" s="23" customFormat="1" ht="22.5" customHeight="1" x14ac:dyDescent="0.2">
      <c r="A140" s="19" t="s">
        <v>292</v>
      </c>
      <c r="B140" s="23" t="s">
        <v>293</v>
      </c>
      <c r="C140" s="23" t="s">
        <v>293</v>
      </c>
      <c r="D140" s="23" t="s">
        <v>293</v>
      </c>
      <c r="E140" s="23" t="s">
        <v>315</v>
      </c>
      <c r="F140" s="23" t="s">
        <v>21</v>
      </c>
      <c r="G140" s="24">
        <f t="shared" si="27"/>
        <v>2615305.1386174001</v>
      </c>
      <c r="H140" s="24">
        <f t="shared" si="28"/>
        <v>26153051.386173997</v>
      </c>
      <c r="I140" s="26" t="s">
        <v>318</v>
      </c>
      <c r="J140" s="26" t="s">
        <v>23</v>
      </c>
      <c r="K140" s="26" t="s">
        <v>23</v>
      </c>
      <c r="L140" s="23" t="s">
        <v>34</v>
      </c>
      <c r="M140" s="23" t="s">
        <v>39</v>
      </c>
      <c r="N140" s="23">
        <v>139</v>
      </c>
      <c r="O140" s="23">
        <v>1769.249857</v>
      </c>
      <c r="P140" s="19" t="s">
        <v>294</v>
      </c>
    </row>
    <row r="141" spans="1:16" s="23" customFormat="1" ht="22.5" customHeight="1" x14ac:dyDescent="0.2">
      <c r="A141" s="19" t="s">
        <v>295</v>
      </c>
      <c r="B141" s="23" t="s">
        <v>293</v>
      </c>
      <c r="C141" s="23" t="s">
        <v>293</v>
      </c>
      <c r="D141" s="23" t="s">
        <v>293</v>
      </c>
      <c r="E141" s="23" t="s">
        <v>315</v>
      </c>
      <c r="F141" s="23" t="s">
        <v>21</v>
      </c>
      <c r="G141" s="24">
        <f t="shared" si="27"/>
        <v>1776268.4726956</v>
      </c>
      <c r="H141" s="24">
        <f t="shared" si="28"/>
        <v>17762684.726955999</v>
      </c>
      <c r="I141" s="26" t="s">
        <v>318</v>
      </c>
      <c r="J141" s="26" t="s">
        <v>23</v>
      </c>
      <c r="K141" s="26" t="s">
        <v>23</v>
      </c>
      <c r="L141" s="23" t="s">
        <v>34</v>
      </c>
      <c r="M141" s="23" t="s">
        <v>39</v>
      </c>
      <c r="N141" s="23">
        <v>140</v>
      </c>
      <c r="O141" s="23">
        <v>1201.6428579999999</v>
      </c>
      <c r="P141" s="19"/>
    </row>
    <row r="142" spans="1:16" s="23" customFormat="1" ht="22.5" customHeight="1" x14ac:dyDescent="0.2">
      <c r="A142" s="19" t="s">
        <v>296</v>
      </c>
      <c r="B142" s="23" t="s">
        <v>293</v>
      </c>
      <c r="C142" s="23" t="s">
        <v>293</v>
      </c>
      <c r="D142" s="23" t="s">
        <v>293</v>
      </c>
      <c r="E142" s="23" t="s">
        <v>315</v>
      </c>
      <c r="F142" s="23" t="s">
        <v>21</v>
      </c>
      <c r="G142" s="24">
        <f t="shared" si="27"/>
        <v>1836502.7309680001</v>
      </c>
      <c r="H142" s="24">
        <f t="shared" si="28"/>
        <v>18365027.30968</v>
      </c>
      <c r="I142" s="26" t="s">
        <v>318</v>
      </c>
      <c r="J142" s="26" t="s">
        <v>23</v>
      </c>
      <c r="K142" s="26" t="s">
        <v>23</v>
      </c>
      <c r="L142" s="23" t="s">
        <v>34</v>
      </c>
      <c r="M142" s="23" t="s">
        <v>39</v>
      </c>
      <c r="N142" s="23">
        <v>141</v>
      </c>
      <c r="O142" s="23">
        <v>1242.3912399999999</v>
      </c>
      <c r="P142" s="19" t="s">
        <v>297</v>
      </c>
    </row>
    <row r="143" spans="1:16" s="23" customFormat="1" ht="22.5" customHeight="1" x14ac:dyDescent="0.2">
      <c r="A143" s="19" t="s">
        <v>298</v>
      </c>
      <c r="B143" s="23" t="s">
        <v>299</v>
      </c>
      <c r="C143" s="23" t="s">
        <v>299</v>
      </c>
      <c r="D143" s="23" t="s">
        <v>299</v>
      </c>
      <c r="E143" s="23" t="s">
        <v>315</v>
      </c>
      <c r="F143" s="23" t="s">
        <v>21</v>
      </c>
      <c r="G143" s="24">
        <f t="shared" si="27"/>
        <v>10575823.391595801</v>
      </c>
      <c r="H143" s="24">
        <f t="shared" si="28"/>
        <v>105758233.915958</v>
      </c>
      <c r="I143" s="26" t="s">
        <v>318</v>
      </c>
      <c r="J143" s="26" t="s">
        <v>23</v>
      </c>
      <c r="K143" s="26" t="s">
        <v>23</v>
      </c>
      <c r="L143" s="23" t="s">
        <v>34</v>
      </c>
      <c r="M143" s="23" t="s">
        <v>39</v>
      </c>
      <c r="N143" s="23">
        <v>142</v>
      </c>
      <c r="O143" s="23">
        <v>7154.528069</v>
      </c>
      <c r="P143" s="19" t="s">
        <v>300</v>
      </c>
    </row>
    <row r="144" spans="1:16" s="23" customFormat="1" ht="22.5" customHeight="1" x14ac:dyDescent="0.2">
      <c r="A144" s="19" t="s">
        <v>301</v>
      </c>
      <c r="B144" s="23" t="s">
        <v>302</v>
      </c>
      <c r="C144" s="23" t="s">
        <v>302</v>
      </c>
      <c r="D144" s="23" t="s">
        <v>302</v>
      </c>
      <c r="E144" s="23" t="s">
        <v>315</v>
      </c>
      <c r="F144" s="23" t="s">
        <v>21</v>
      </c>
      <c r="G144" s="24">
        <f t="shared" si="27"/>
        <v>40100832.023275807</v>
      </c>
      <c r="H144" s="24">
        <f t="shared" si="28"/>
        <v>401008320.23275805</v>
      </c>
      <c r="I144" s="26" t="s">
        <v>318</v>
      </c>
      <c r="J144" s="26" t="s">
        <v>23</v>
      </c>
      <c r="K144" s="26" t="s">
        <v>23</v>
      </c>
      <c r="L144" s="23" t="s">
        <v>34</v>
      </c>
      <c r="M144" s="23" t="s">
        <v>39</v>
      </c>
      <c r="N144" s="23">
        <v>143</v>
      </c>
      <c r="O144" s="23">
        <v>27128.150469</v>
      </c>
      <c r="P144" s="19" t="s">
        <v>303</v>
      </c>
    </row>
    <row r="145" spans="1:16" s="23" customFormat="1" ht="22.5" customHeight="1" x14ac:dyDescent="0.2">
      <c r="A145" s="19" t="s">
        <v>304</v>
      </c>
      <c r="B145" s="23" t="s">
        <v>305</v>
      </c>
      <c r="C145" s="23" t="s">
        <v>305</v>
      </c>
      <c r="D145" s="23" t="s">
        <v>305</v>
      </c>
      <c r="E145" s="23" t="s">
        <v>315</v>
      </c>
      <c r="F145" s="23" t="s">
        <v>21</v>
      </c>
      <c r="G145" s="24">
        <f t="shared" si="27"/>
        <v>8731037.3274594005</v>
      </c>
      <c r="H145" s="24">
        <f t="shared" si="28"/>
        <v>87310373.274593994</v>
      </c>
      <c r="I145" s="26" t="s">
        <v>318</v>
      </c>
      <c r="J145" s="26" t="s">
        <v>23</v>
      </c>
      <c r="K145" s="26" t="s">
        <v>23</v>
      </c>
      <c r="L145" s="23" t="s">
        <v>34</v>
      </c>
      <c r="M145" s="23" t="s">
        <v>39</v>
      </c>
      <c r="N145" s="23">
        <v>144</v>
      </c>
      <c r="O145" s="23">
        <v>5906.5331669999996</v>
      </c>
      <c r="P145" s="19" t="s">
        <v>306</v>
      </c>
    </row>
    <row r="146" spans="1:16" s="23" customFormat="1" ht="22.5" customHeight="1" x14ac:dyDescent="0.2">
      <c r="A146" s="19" t="s">
        <v>307</v>
      </c>
      <c r="B146" s="23" t="s">
        <v>308</v>
      </c>
      <c r="C146" s="23" t="s">
        <v>308</v>
      </c>
      <c r="D146" s="23" t="s">
        <v>308</v>
      </c>
      <c r="E146" s="23" t="s">
        <v>315</v>
      </c>
      <c r="F146" s="23" t="s">
        <v>21</v>
      </c>
      <c r="G146" s="24">
        <f t="shared" si="27"/>
        <v>4456624.6227185996</v>
      </c>
      <c r="H146" s="24">
        <f t="shared" si="28"/>
        <v>44566246.227185994</v>
      </c>
      <c r="I146" s="26" t="s">
        <v>318</v>
      </c>
      <c r="J146" s="26" t="s">
        <v>23</v>
      </c>
      <c r="K146" s="26" t="s">
        <v>23</v>
      </c>
      <c r="L146" s="23" t="s">
        <v>34</v>
      </c>
      <c r="M146" s="23" t="s">
        <v>39</v>
      </c>
      <c r="N146" s="23">
        <v>145</v>
      </c>
      <c r="O146" s="23">
        <v>3014.8996229999998</v>
      </c>
      <c r="P146" s="19"/>
    </row>
    <row r="147" spans="1:16" s="23" customFormat="1" ht="22.5" customHeight="1" x14ac:dyDescent="0.2">
      <c r="A147" s="19" t="s">
        <v>309</v>
      </c>
      <c r="B147" s="23" t="s">
        <v>308</v>
      </c>
      <c r="C147" s="23" t="s">
        <v>308</v>
      </c>
      <c r="D147" s="23" t="s">
        <v>308</v>
      </c>
      <c r="E147" s="23" t="s">
        <v>315</v>
      </c>
      <c r="F147" s="23" t="s">
        <v>21</v>
      </c>
      <c r="G147" s="24">
        <f t="shared" si="27"/>
        <v>8238426.9439038001</v>
      </c>
      <c r="H147" s="24">
        <f t="shared" si="28"/>
        <v>82384269.439037994</v>
      </c>
      <c r="I147" s="26" t="s">
        <v>318</v>
      </c>
      <c r="J147" s="26" t="s">
        <v>23</v>
      </c>
      <c r="K147" s="26" t="s">
        <v>23</v>
      </c>
      <c r="L147" s="23" t="s">
        <v>34</v>
      </c>
      <c r="M147" s="23" t="s">
        <v>39</v>
      </c>
      <c r="N147" s="23">
        <v>146</v>
      </c>
      <c r="O147" s="23">
        <v>5573.2830089999998</v>
      </c>
      <c r="P147" s="19"/>
    </row>
    <row r="148" spans="1:16" s="23" customFormat="1" ht="22.5" customHeight="1" x14ac:dyDescent="0.2">
      <c r="A148" s="19" t="s">
        <v>310</v>
      </c>
      <c r="B148" s="23" t="s">
        <v>308</v>
      </c>
      <c r="C148" s="23" t="s">
        <v>308</v>
      </c>
      <c r="D148" s="23" t="s">
        <v>308</v>
      </c>
      <c r="E148" s="23" t="s">
        <v>315</v>
      </c>
      <c r="F148" s="23" t="s">
        <v>21</v>
      </c>
      <c r="G148" s="24">
        <f t="shared" si="27"/>
        <v>7358560.6511842012</v>
      </c>
      <c r="H148" s="24">
        <f t="shared" si="28"/>
        <v>73585606.511842012</v>
      </c>
      <c r="I148" s="26" t="s">
        <v>318</v>
      </c>
      <c r="J148" s="26" t="s">
        <v>23</v>
      </c>
      <c r="K148" s="26" t="s">
        <v>23</v>
      </c>
      <c r="L148" s="23" t="s">
        <v>34</v>
      </c>
      <c r="M148" s="23" t="s">
        <v>39</v>
      </c>
      <c r="N148" s="23">
        <v>147</v>
      </c>
      <c r="O148" s="23">
        <v>4978.0548310000004</v>
      </c>
      <c r="P148" s="19"/>
    </row>
    <row r="149" spans="1:16" s="23" customFormat="1" ht="22.5" customHeight="1" x14ac:dyDescent="0.2">
      <c r="A149" s="19" t="s">
        <v>311</v>
      </c>
      <c r="B149" s="23" t="s">
        <v>308</v>
      </c>
      <c r="C149" s="23" t="s">
        <v>308</v>
      </c>
      <c r="D149" s="23" t="s">
        <v>308</v>
      </c>
      <c r="E149" s="23" t="s">
        <v>315</v>
      </c>
      <c r="F149" s="23" t="s">
        <v>21</v>
      </c>
      <c r="G149" s="24">
        <f t="shared" si="27"/>
        <v>2030635.8515308001</v>
      </c>
      <c r="H149" s="24">
        <f t="shared" si="28"/>
        <v>20306358.515308</v>
      </c>
      <c r="I149" s="26" t="s">
        <v>318</v>
      </c>
      <c r="J149" s="26" t="s">
        <v>23</v>
      </c>
      <c r="K149" s="26" t="s">
        <v>23</v>
      </c>
      <c r="L149" s="23" t="s">
        <v>34</v>
      </c>
      <c r="M149" s="23" t="s">
        <v>39</v>
      </c>
      <c r="N149" s="23">
        <v>148</v>
      </c>
      <c r="O149" s="23">
        <v>1373.721994</v>
      </c>
      <c r="P149" s="19"/>
    </row>
    <row r="150" spans="1:16" s="23" customFormat="1" ht="22.5" customHeight="1" x14ac:dyDescent="0.2">
      <c r="A150" s="19" t="s">
        <v>312</v>
      </c>
      <c r="B150" s="23" t="s">
        <v>204</v>
      </c>
      <c r="C150" s="23" t="s">
        <v>20</v>
      </c>
      <c r="D150" s="23" t="s">
        <v>20</v>
      </c>
      <c r="E150" s="23" t="s">
        <v>315</v>
      </c>
      <c r="F150" s="23" t="s">
        <v>21</v>
      </c>
      <c r="G150" s="25">
        <v>0</v>
      </c>
      <c r="H150" s="25">
        <v>9500000</v>
      </c>
      <c r="I150" s="27">
        <v>45292</v>
      </c>
      <c r="J150" s="26" t="s">
        <v>22</v>
      </c>
      <c r="K150" s="26" t="s">
        <v>23</v>
      </c>
      <c r="L150" s="23" t="s">
        <v>34</v>
      </c>
      <c r="M150" s="23" t="s">
        <v>39</v>
      </c>
      <c r="N150" s="23">
        <v>149</v>
      </c>
      <c r="O150" s="23">
        <v>15735.670098000001</v>
      </c>
      <c r="P150" s="19" t="s">
        <v>313</v>
      </c>
    </row>
    <row r="151" spans="1:16" s="23" customFormat="1" ht="22.5" customHeight="1" x14ac:dyDescent="0.2">
      <c r="A151" s="19" t="s">
        <v>314</v>
      </c>
      <c r="B151" s="23" t="s">
        <v>232</v>
      </c>
      <c r="C151" s="23" t="s">
        <v>20</v>
      </c>
      <c r="D151" s="23" t="s">
        <v>20</v>
      </c>
      <c r="E151" s="23" t="s">
        <v>315</v>
      </c>
      <c r="F151" s="23" t="s">
        <v>73</v>
      </c>
      <c r="G151" s="25">
        <v>3500000</v>
      </c>
      <c r="H151" s="25">
        <v>35000000</v>
      </c>
      <c r="I151" s="27">
        <v>45292</v>
      </c>
      <c r="J151" s="26" t="s">
        <v>22</v>
      </c>
      <c r="K151" s="26" t="s">
        <v>23</v>
      </c>
      <c r="L151" s="23" t="s">
        <v>34</v>
      </c>
      <c r="M151" s="23" t="s">
        <v>39</v>
      </c>
      <c r="N151" s="23">
        <v>150</v>
      </c>
      <c r="O151" s="23">
        <v>21741.506035999999</v>
      </c>
      <c r="P151" s="19"/>
    </row>
    <row r="152" spans="1:16" s="23" customFormat="1" ht="22.5" customHeight="1" x14ac:dyDescent="0.2">
      <c r="A152" s="19" t="s">
        <v>319</v>
      </c>
      <c r="B152" s="23" t="s">
        <v>320</v>
      </c>
      <c r="C152" s="23" t="s">
        <v>321</v>
      </c>
      <c r="D152" s="23" t="s">
        <v>321</v>
      </c>
      <c r="E152" s="23" t="s">
        <v>315</v>
      </c>
      <c r="F152" s="23" t="s">
        <v>21</v>
      </c>
      <c r="G152" s="25">
        <v>1000000</v>
      </c>
      <c r="H152" s="25">
        <v>25000000</v>
      </c>
      <c r="I152" s="27">
        <v>46905</v>
      </c>
      <c r="J152" s="26" t="s">
        <v>23</v>
      </c>
      <c r="K152" s="26" t="s">
        <v>23</v>
      </c>
      <c r="L152" s="23" t="s">
        <v>34</v>
      </c>
      <c r="M152" s="23" t="s">
        <v>39</v>
      </c>
      <c r="N152" s="23">
        <v>151</v>
      </c>
      <c r="O152" s="23">
        <v>2316.189245</v>
      </c>
      <c r="P152" s="19"/>
    </row>
    <row r="153" spans="1:16" s="23" customFormat="1" ht="22.5" customHeight="1" x14ac:dyDescent="0.2">
      <c r="A153" s="19" t="s">
        <v>322</v>
      </c>
      <c r="B153" s="23" t="s">
        <v>323</v>
      </c>
      <c r="C153" s="23" t="s">
        <v>323</v>
      </c>
      <c r="D153" s="23" t="s">
        <v>323</v>
      </c>
      <c r="E153" s="23" t="s">
        <v>315</v>
      </c>
      <c r="F153" s="23" t="s">
        <v>21</v>
      </c>
      <c r="G153" s="25">
        <v>1000000</v>
      </c>
      <c r="H153" s="25">
        <v>45000000</v>
      </c>
      <c r="I153" s="27">
        <v>45809</v>
      </c>
      <c r="J153" s="26" t="s">
        <v>23</v>
      </c>
      <c r="K153" s="26" t="s">
        <v>23</v>
      </c>
      <c r="L153" s="23" t="s">
        <v>34</v>
      </c>
      <c r="M153" s="23" t="s">
        <v>39</v>
      </c>
      <c r="N153" s="23">
        <v>152</v>
      </c>
      <c r="O153" s="23">
        <v>2708.5238730000001</v>
      </c>
      <c r="P153" s="19"/>
    </row>
    <row r="154" spans="1:16" s="23" customFormat="1" ht="22.5" customHeight="1" x14ac:dyDescent="0.2">
      <c r="A154" s="19" t="s">
        <v>324</v>
      </c>
      <c r="B154" s="23" t="s">
        <v>325</v>
      </c>
      <c r="C154" s="23" t="s">
        <v>325</v>
      </c>
      <c r="D154" s="23" t="s">
        <v>325</v>
      </c>
      <c r="E154" s="23" t="s">
        <v>315</v>
      </c>
      <c r="F154" s="23" t="s">
        <v>21</v>
      </c>
      <c r="G154" s="24">
        <f>H154*0.1</f>
        <v>3467.3412182100001</v>
      </c>
      <c r="H154" s="24">
        <f>(O154/1000)*5100</f>
        <v>34673.412182100001</v>
      </c>
      <c r="I154" s="26" t="s">
        <v>318</v>
      </c>
      <c r="J154" s="26" t="s">
        <v>23</v>
      </c>
      <c r="K154" s="26" t="s">
        <v>23</v>
      </c>
      <c r="L154" s="23" t="s">
        <v>34</v>
      </c>
      <c r="M154" s="23" t="s">
        <v>147</v>
      </c>
      <c r="N154" s="23">
        <v>153</v>
      </c>
      <c r="O154" s="23">
        <v>6798.7082710000004</v>
      </c>
      <c r="P154" s="19"/>
    </row>
    <row r="155" spans="1:16" s="23" customFormat="1" ht="22.5" customHeight="1" x14ac:dyDescent="0.2">
      <c r="A155" s="19" t="s">
        <v>326</v>
      </c>
      <c r="B155" s="23" t="s">
        <v>327</v>
      </c>
      <c r="C155" s="23" t="s">
        <v>328</v>
      </c>
      <c r="D155" s="23" t="s">
        <v>328</v>
      </c>
      <c r="E155" s="23" t="s">
        <v>315</v>
      </c>
      <c r="F155" s="23" t="s">
        <v>21</v>
      </c>
      <c r="G155" s="25">
        <v>800000</v>
      </c>
      <c r="H155" s="25">
        <v>12000000</v>
      </c>
      <c r="I155" s="27">
        <v>45658</v>
      </c>
      <c r="J155" s="26" t="s">
        <v>23</v>
      </c>
      <c r="K155" s="26" t="s">
        <v>23</v>
      </c>
      <c r="L155" s="23" t="s">
        <v>34</v>
      </c>
      <c r="M155" s="23" t="s">
        <v>39</v>
      </c>
      <c r="N155" s="23">
        <v>154</v>
      </c>
      <c r="O155" s="23">
        <v>1269.9350219999999</v>
      </c>
      <c r="P155" s="19"/>
    </row>
    <row r="156" spans="1:16" s="23" customFormat="1" ht="22.5" customHeight="1" x14ac:dyDescent="0.2">
      <c r="A156" s="19" t="s">
        <v>329</v>
      </c>
      <c r="B156" s="23" t="s">
        <v>327</v>
      </c>
      <c r="C156" s="23" t="s">
        <v>327</v>
      </c>
      <c r="D156" s="23" t="s">
        <v>327</v>
      </c>
      <c r="E156" s="23" t="s">
        <v>315</v>
      </c>
      <c r="F156" s="23" t="s">
        <v>21</v>
      </c>
      <c r="G156" s="25">
        <v>2000000</v>
      </c>
      <c r="H156" s="25">
        <v>50000000</v>
      </c>
      <c r="I156" s="27">
        <v>45658</v>
      </c>
      <c r="J156" s="26" t="s">
        <v>23</v>
      </c>
      <c r="K156" s="26" t="s">
        <v>23</v>
      </c>
      <c r="L156" s="23" t="s">
        <v>34</v>
      </c>
      <c r="M156" s="23" t="s">
        <v>39</v>
      </c>
      <c r="N156" s="23">
        <v>155</v>
      </c>
      <c r="O156" s="23">
        <v>6243.5759509999998</v>
      </c>
      <c r="P156" s="19"/>
    </row>
    <row r="157" spans="1:16" s="23" customFormat="1" ht="22.5" customHeight="1" x14ac:dyDescent="0.2">
      <c r="A157" s="19" t="s">
        <v>330</v>
      </c>
      <c r="B157" s="23" t="s">
        <v>331</v>
      </c>
      <c r="C157" s="23" t="s">
        <v>331</v>
      </c>
      <c r="D157" s="23" t="s">
        <v>331</v>
      </c>
      <c r="E157" s="23" t="s">
        <v>315</v>
      </c>
      <c r="F157" s="23" t="s">
        <v>332</v>
      </c>
      <c r="G157" s="25">
        <v>250000</v>
      </c>
      <c r="H157" s="25">
        <v>2000000</v>
      </c>
      <c r="I157" s="26" t="s">
        <v>318</v>
      </c>
      <c r="J157" s="26" t="s">
        <v>23</v>
      </c>
      <c r="K157" s="26" t="s">
        <v>23</v>
      </c>
      <c r="L157" s="23" t="s">
        <v>34</v>
      </c>
      <c r="M157" s="23" t="s">
        <v>39</v>
      </c>
      <c r="N157" s="23">
        <v>156</v>
      </c>
      <c r="O157" s="23">
        <v>326.86743799999999</v>
      </c>
      <c r="P157" s="19" t="s">
        <v>333</v>
      </c>
    </row>
    <row r="158" spans="1:16" s="23" customFormat="1" ht="22.5" customHeight="1" x14ac:dyDescent="0.2">
      <c r="A158" s="19" t="s">
        <v>334</v>
      </c>
      <c r="B158" s="23" t="s">
        <v>335</v>
      </c>
      <c r="C158" s="23" t="s">
        <v>20</v>
      </c>
      <c r="D158" s="23" t="s">
        <v>20</v>
      </c>
      <c r="F158" s="23" t="s">
        <v>64</v>
      </c>
      <c r="G158" s="24">
        <f>H158*0.1</f>
        <v>4519847.7304374008</v>
      </c>
      <c r="H158" s="24">
        <f t="shared" ref="H158:H161" si="29">(O158/1000)*14782000</f>
        <v>45198477.304374002</v>
      </c>
      <c r="I158" s="26" t="s">
        <v>318</v>
      </c>
      <c r="J158" s="26" t="s">
        <v>23</v>
      </c>
      <c r="K158" s="26" t="s">
        <v>23</v>
      </c>
      <c r="L158" s="23" t="s">
        <v>34</v>
      </c>
      <c r="M158" s="23" t="s">
        <v>39</v>
      </c>
      <c r="N158" s="23">
        <v>157</v>
      </c>
      <c r="O158" s="23">
        <v>3057.6699570000001</v>
      </c>
      <c r="P158" s="19"/>
    </row>
    <row r="159" spans="1:16" s="23" customFormat="1" ht="22.5" customHeight="1" x14ac:dyDescent="0.2">
      <c r="A159" s="19" t="s">
        <v>336</v>
      </c>
      <c r="B159" s="23" t="s">
        <v>337</v>
      </c>
      <c r="C159" s="23" t="s">
        <v>337</v>
      </c>
      <c r="D159" s="23" t="s">
        <v>337</v>
      </c>
      <c r="E159" s="23" t="s">
        <v>315</v>
      </c>
      <c r="F159" s="23" t="s">
        <v>21</v>
      </c>
      <c r="G159" s="25">
        <v>100000</v>
      </c>
      <c r="H159" s="24">
        <f t="shared" si="29"/>
        <v>60354470.019692011</v>
      </c>
      <c r="I159" s="27">
        <v>45809</v>
      </c>
      <c r="J159" s="26" t="s">
        <v>23</v>
      </c>
      <c r="K159" s="26" t="s">
        <v>23</v>
      </c>
      <c r="L159" s="23" t="s">
        <v>34</v>
      </c>
      <c r="M159" s="23" t="s">
        <v>39</v>
      </c>
      <c r="N159" s="23">
        <v>158</v>
      </c>
      <c r="O159" s="23">
        <v>4082.9705060000001</v>
      </c>
      <c r="P159" s="19"/>
    </row>
    <row r="160" spans="1:16" s="23" customFormat="1" ht="22.5" customHeight="1" x14ac:dyDescent="0.2">
      <c r="A160" s="19" t="s">
        <v>338</v>
      </c>
      <c r="B160" s="23" t="s">
        <v>337</v>
      </c>
      <c r="C160" s="23" t="s">
        <v>337</v>
      </c>
      <c r="D160" s="23" t="s">
        <v>337</v>
      </c>
      <c r="E160" s="23" t="s">
        <v>315</v>
      </c>
      <c r="F160" s="23" t="s">
        <v>21</v>
      </c>
      <c r="G160" s="25">
        <v>100000</v>
      </c>
      <c r="H160" s="24">
        <f t="shared" si="29"/>
        <v>57426650.661923997</v>
      </c>
      <c r="I160" s="27">
        <v>46539</v>
      </c>
      <c r="J160" s="26" t="s">
        <v>23</v>
      </c>
      <c r="K160" s="26" t="s">
        <v>23</v>
      </c>
      <c r="L160" s="23" t="s">
        <v>34</v>
      </c>
      <c r="M160" s="23" t="s">
        <v>39</v>
      </c>
      <c r="N160" s="23">
        <v>159</v>
      </c>
      <c r="O160" s="23">
        <v>3884.9039819999998</v>
      </c>
      <c r="P160" s="19"/>
    </row>
    <row r="161" spans="1:16" s="23" customFormat="1" ht="22.5" customHeight="1" x14ac:dyDescent="0.2">
      <c r="A161" s="19" t="s">
        <v>339</v>
      </c>
      <c r="B161" s="23" t="s">
        <v>337</v>
      </c>
      <c r="C161" s="23" t="s">
        <v>337</v>
      </c>
      <c r="D161" s="23" t="s">
        <v>337</v>
      </c>
      <c r="E161" s="23" t="s">
        <v>315</v>
      </c>
      <c r="F161" s="23" t="s">
        <v>21</v>
      </c>
      <c r="G161" s="25">
        <v>50000</v>
      </c>
      <c r="H161" s="24">
        <f t="shared" si="29"/>
        <v>9068608.6330660004</v>
      </c>
      <c r="I161" s="27">
        <v>45658</v>
      </c>
      <c r="J161" s="26" t="s">
        <v>23</v>
      </c>
      <c r="K161" s="26" t="s">
        <v>23</v>
      </c>
      <c r="L161" s="23" t="s">
        <v>34</v>
      </c>
      <c r="M161" s="23" t="s">
        <v>39</v>
      </c>
      <c r="N161" s="23">
        <v>160</v>
      </c>
      <c r="O161" s="23">
        <v>613.48996299999999</v>
      </c>
      <c r="P161" s="19"/>
    </row>
    <row r="162" spans="1:16" s="23" customFormat="1" ht="22.5" customHeight="1" x14ac:dyDescent="0.2">
      <c r="A162" s="19" t="s">
        <v>340</v>
      </c>
      <c r="B162" s="23" t="s">
        <v>341</v>
      </c>
      <c r="C162" s="23" t="s">
        <v>341</v>
      </c>
      <c r="D162" s="23" t="s">
        <v>341</v>
      </c>
      <c r="E162" s="23" t="s">
        <v>315</v>
      </c>
      <c r="F162" s="23" t="s">
        <v>332</v>
      </c>
      <c r="G162" s="25">
        <v>0</v>
      </c>
      <c r="H162" s="25">
        <v>0</v>
      </c>
      <c r="I162" s="27">
        <v>45658</v>
      </c>
      <c r="J162" s="26" t="s">
        <v>23</v>
      </c>
      <c r="K162" s="26" t="s">
        <v>23</v>
      </c>
      <c r="L162" s="23" t="s">
        <v>34</v>
      </c>
      <c r="M162" s="23" t="s">
        <v>39</v>
      </c>
      <c r="N162" s="23">
        <v>161</v>
      </c>
      <c r="O162" s="23">
        <v>1069.993007</v>
      </c>
      <c r="P162" s="19" t="s">
        <v>342</v>
      </c>
    </row>
    <row r="163" spans="1:16" s="23" customFormat="1" ht="22.5" customHeight="1" x14ac:dyDescent="0.2">
      <c r="A163" s="19" t="s">
        <v>343</v>
      </c>
      <c r="B163" s="23" t="s">
        <v>341</v>
      </c>
      <c r="C163" s="23" t="s">
        <v>341</v>
      </c>
      <c r="D163" s="23" t="s">
        <v>341</v>
      </c>
      <c r="E163" s="23" t="s">
        <v>315</v>
      </c>
      <c r="F163" s="23" t="s">
        <v>21</v>
      </c>
      <c r="G163" s="25">
        <v>200000</v>
      </c>
      <c r="H163" s="25">
        <v>1500000</v>
      </c>
      <c r="I163" s="27">
        <v>46023</v>
      </c>
      <c r="J163" s="26" t="s">
        <v>23</v>
      </c>
      <c r="K163" s="26" t="s">
        <v>23</v>
      </c>
      <c r="L163" s="23" t="s">
        <v>34</v>
      </c>
      <c r="M163" s="23" t="s">
        <v>39</v>
      </c>
      <c r="N163" s="23">
        <v>162</v>
      </c>
      <c r="O163" s="23">
        <v>782.54735000000005</v>
      </c>
      <c r="P163" s="19" t="s">
        <v>344</v>
      </c>
    </row>
    <row r="164" spans="1:16" s="23" customFormat="1" ht="22.5" customHeight="1" x14ac:dyDescent="0.2">
      <c r="A164" s="19" t="s">
        <v>345</v>
      </c>
      <c r="B164" s="23" t="s">
        <v>341</v>
      </c>
      <c r="C164" s="23" t="s">
        <v>341</v>
      </c>
      <c r="D164" s="23" t="s">
        <v>341</v>
      </c>
      <c r="E164" s="23" t="s">
        <v>315</v>
      </c>
      <c r="F164" s="23" t="s">
        <v>332</v>
      </c>
      <c r="G164" s="25">
        <v>0</v>
      </c>
      <c r="H164" s="25">
        <v>0</v>
      </c>
      <c r="I164" s="27">
        <v>45658</v>
      </c>
      <c r="J164" s="26" t="s">
        <v>23</v>
      </c>
      <c r="K164" s="26" t="s">
        <v>23</v>
      </c>
      <c r="L164" s="23" t="s">
        <v>34</v>
      </c>
      <c r="M164" s="23" t="s">
        <v>39</v>
      </c>
      <c r="N164" s="23">
        <v>163</v>
      </c>
      <c r="O164" s="23">
        <v>1462.6765419999999</v>
      </c>
      <c r="P164" s="19" t="s">
        <v>346</v>
      </c>
    </row>
    <row r="165" spans="1:16" s="23" customFormat="1" ht="22.5" customHeight="1" x14ac:dyDescent="0.2">
      <c r="A165" s="19" t="s">
        <v>361</v>
      </c>
      <c r="B165" s="23" t="s">
        <v>362</v>
      </c>
      <c r="C165" s="23" t="s">
        <v>362</v>
      </c>
      <c r="D165" s="23" t="s">
        <v>362</v>
      </c>
      <c r="E165" s="23" t="s">
        <v>315</v>
      </c>
      <c r="F165" s="23" t="s">
        <v>21</v>
      </c>
      <c r="G165" s="30">
        <f>H165*0.1</f>
        <v>6113215.4646500004</v>
      </c>
      <c r="H165" s="30">
        <f t="shared" ref="H165:H168" si="30">(O165/1000)*14782000</f>
        <v>61132154.646499999</v>
      </c>
      <c r="I165" s="26" t="s">
        <v>318</v>
      </c>
      <c r="J165" s="26" t="s">
        <v>23</v>
      </c>
      <c r="K165" s="26" t="s">
        <v>23</v>
      </c>
      <c r="L165" s="23" t="s">
        <v>34</v>
      </c>
      <c r="M165" s="23" t="s">
        <v>39</v>
      </c>
      <c r="N165" s="23">
        <v>164</v>
      </c>
      <c r="O165" s="23">
        <v>4135.5807500000001</v>
      </c>
      <c r="P165" s="19"/>
    </row>
    <row r="166" spans="1:16" s="23" customFormat="1" ht="22.5" customHeight="1" x14ac:dyDescent="0.2">
      <c r="A166" s="19" t="s">
        <v>364</v>
      </c>
      <c r="B166" s="23" t="s">
        <v>236</v>
      </c>
      <c r="C166" s="23" t="s">
        <v>236</v>
      </c>
      <c r="D166" s="23" t="s">
        <v>236</v>
      </c>
      <c r="F166" s="23" t="s">
        <v>21</v>
      </c>
      <c r="G166" s="24">
        <f>H166*0.1</f>
        <v>183296.80000000002</v>
      </c>
      <c r="H166" s="24">
        <f t="shared" si="30"/>
        <v>1832968</v>
      </c>
      <c r="I166" s="26" t="s">
        <v>318</v>
      </c>
      <c r="J166" s="26" t="s">
        <v>23</v>
      </c>
      <c r="K166" s="26" t="s">
        <v>23</v>
      </c>
      <c r="L166" s="23" t="s">
        <v>34</v>
      </c>
      <c r="M166" s="23" t="s">
        <v>122</v>
      </c>
      <c r="N166" s="23">
        <v>167</v>
      </c>
      <c r="O166" s="23">
        <v>124</v>
      </c>
      <c r="P166" s="31" t="s">
        <v>363</v>
      </c>
    </row>
    <row r="167" spans="1:16" s="23" customFormat="1" ht="22.5" customHeight="1" x14ac:dyDescent="0.2">
      <c r="A167" s="19" t="s">
        <v>365</v>
      </c>
      <c r="B167" s="23" t="s">
        <v>236</v>
      </c>
      <c r="C167" s="23" t="s">
        <v>236</v>
      </c>
      <c r="D167" s="23" t="s">
        <v>236</v>
      </c>
      <c r="F167" s="23" t="s">
        <v>21</v>
      </c>
      <c r="G167" s="24">
        <f>H167*0.1</f>
        <v>1095346.2</v>
      </c>
      <c r="H167" s="24">
        <f t="shared" si="30"/>
        <v>10953462</v>
      </c>
      <c r="I167" s="26" t="s">
        <v>318</v>
      </c>
      <c r="J167" s="26" t="s">
        <v>23</v>
      </c>
      <c r="K167" s="26" t="s">
        <v>23</v>
      </c>
      <c r="L167" s="23" t="s">
        <v>34</v>
      </c>
      <c r="M167" s="23" t="s">
        <v>39</v>
      </c>
      <c r="N167" s="23">
        <v>166</v>
      </c>
      <c r="O167" s="23">
        <v>741</v>
      </c>
      <c r="P167" s="31" t="s">
        <v>366</v>
      </c>
    </row>
    <row r="168" spans="1:16" s="23" customFormat="1" ht="22.5" customHeight="1" x14ac:dyDescent="0.2">
      <c r="A168" s="31" t="s">
        <v>368</v>
      </c>
      <c r="B168" s="23" t="s">
        <v>236</v>
      </c>
      <c r="C168" s="23" t="s">
        <v>236</v>
      </c>
      <c r="D168" s="23" t="s">
        <v>236</v>
      </c>
      <c r="F168" s="23" t="s">
        <v>21</v>
      </c>
      <c r="G168" s="24">
        <f>H168*0.1</f>
        <v>1481156.4000000001</v>
      </c>
      <c r="H168" s="24">
        <f t="shared" si="30"/>
        <v>14811564</v>
      </c>
      <c r="I168" s="26" t="s">
        <v>318</v>
      </c>
      <c r="J168" s="26" t="s">
        <v>23</v>
      </c>
      <c r="K168" s="26" t="s">
        <v>23</v>
      </c>
      <c r="L168" s="23" t="s">
        <v>34</v>
      </c>
      <c r="M168" s="23" t="s">
        <v>172</v>
      </c>
      <c r="N168" s="23">
        <v>165</v>
      </c>
      <c r="O168" s="23">
        <v>1002</v>
      </c>
      <c r="P168" s="31" t="s">
        <v>367</v>
      </c>
    </row>
  </sheetData>
  <sheetProtection algorithmName="SHA-512" hashValue="YYkNkA9u89WqIyOHHagFCGTCo2nWJ7aoCSjeFrmr5PLI0vY1XzXOxMzXYIgpYiNUeX4GsRaxVQRPn0WoYgweOg==" saltValue="lLgvwru7/jRpbVh+LcKCyg==" spinCount="100000" sheet="1" objects="1" scenarios="1"/>
  <pageMargins left="0.7" right="0.7" top="0.75" bottom="0.75" header="0.3" footer="0.3"/>
  <pageSetup paperSize="9" scale="10" orientation="portrait" horizontalDpi="4294967293" verticalDpi="0" r:id="rId1"/>
  <colBreaks count="1" manualBreakCount="1">
    <brk id="17"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20231022</vt:lpstr>
      <vt:lpstr>20231114</vt:lpstr>
      <vt:lpstr>20231121</vt:lpstr>
      <vt:lpstr>20231201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Vilem Cekajle</dc:creator>
  <cp:keywords/>
  <dc:description/>
  <cp:lastModifiedBy>Vilem Cekajle</cp:lastModifiedBy>
  <cp:revision/>
  <cp:lastPrinted>2024-02-08T09:32:25Z</cp:lastPrinted>
  <dcterms:created xsi:type="dcterms:W3CDTF">2023-10-22T19:36:26Z</dcterms:created>
  <dcterms:modified xsi:type="dcterms:W3CDTF">2024-02-08T09:35:42Z</dcterms:modified>
  <cp:category/>
  <cp:contentStatus/>
</cp:coreProperties>
</file>